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zpoctar.4roads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  <sheet name="SO 102" sheetId="4" r:id="rId4"/>
    <sheet name="SO 103" sheetId="5" r:id="rId5"/>
    <sheet name="SO 104" sheetId="6" r:id="rId6"/>
    <sheet name="SO 105" sheetId="7" r:id="rId7"/>
    <sheet name="SO 430_SO 430.1" sheetId="8" r:id="rId8"/>
    <sheet name="SO 430_SO 430.2" sheetId="9" r:id="rId9"/>
  </sheets>
  <definedNames/>
  <calcPr/>
  <webPublishing/>
</workbook>
</file>

<file path=xl/sharedStrings.xml><?xml version="1.0" encoding="utf-8"?>
<sst xmlns="http://schemas.openxmlformats.org/spreadsheetml/2006/main" count="3205" uniqueCount="494">
  <si>
    <t>Firma: 4roads s.r.o.</t>
  </si>
  <si>
    <t>Rekapitulace ceny</t>
  </si>
  <si>
    <t>Stavba: 125621 - Kolizní místo v Letech, křižovatka Pražská - Řevnická - Na Kovárně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</si>
  <si>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</si>
  <si>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</si>
  <si>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</si>
  <si>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</si>
  <si>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</si>
  <si>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</si>
  <si>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</si>
  <si>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</si>
  <si>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</si>
  <si>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</si>
  <si>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</si>
  <si>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</si>
  <si>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125621</t>
  </si>
  <si>
    <t>Kolizní místo v Letech, křižovatka Pražská - Řevnická - Na Kovárně</t>
  </si>
  <si>
    <t>O</t>
  </si>
  <si>
    <t>Rozpočet:</t>
  </si>
  <si>
    <t>0,00</t>
  </si>
  <si>
    <t>15,00</t>
  </si>
  <si>
    <t>21,00</t>
  </si>
  <si>
    <t>3</t>
  </si>
  <si>
    <t>2</t>
  </si>
  <si>
    <t>SO 000</t>
  </si>
  <si>
    <t>VON 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</si>
  <si>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</si>
  <si>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</si>
  <si>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</si>
  <si>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</si>
  <si>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</si>
  <si>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</si>
  <si>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</si>
  <si>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</si>
  <si>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</si>
  <si>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</si>
  <si>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</si>
  <si>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</si>
  <si>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</si>
  <si>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</si>
  <si>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</si>
  <si>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</si>
  <si>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</si>
  <si>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</si>
  <si>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</si>
  <si>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</si>
  <si>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</si>
  <si>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>A</t>
  </si>
  <si>
    <t>ZKOUŠENÍ MATERIÁLŮ ZKUŠEBNOU ZHOTOVITELE</t>
  </si>
  <si>
    <t>KPL</t>
  </si>
  <si>
    <t>PP</t>
  </si>
  <si>
    <t/>
  </si>
  <si>
    <t>VV</t>
  </si>
  <si>
    <t>B</t>
  </si>
  <si>
    <t>ZKOUŠENÍ MATERIÁLU PŘÍTOMNOSTI PAU</t>
  </si>
  <si>
    <t>02720</t>
  </si>
  <si>
    <t>POMOC PRÁCE ZŘÍZ NEBO ZAJIŠŤ REGULACI A OCHRANU DOPRAVY</t>
  </si>
  <si>
    <t>zahrnuje kompletní dopravně-inženýrská opatření po celou dobu stavby dle projektové dokumentace a platné legislativy</t>
  </si>
  <si>
    <t>02821</t>
  </si>
  <si>
    <t>PRŮZKUMNÉ PRÁCE ARCHEOLOGICKÉ NA POVRCHU</t>
  </si>
  <si>
    <t>archeologický průzkum dle stanoviska (částka bude upřesněna dle skutečného rozsahu prací a délky trvání)</t>
  </si>
  <si>
    <t>02911</t>
  </si>
  <si>
    <t>OSTATNÍ POŽADAVKY - GEODETICKÉ ZAMĚŘENÍ</t>
  </si>
  <si>
    <t>zaměření skutečného provedení stavby</t>
  </si>
  <si>
    <t>02944</t>
  </si>
  <si>
    <t>OSTAT POŽADAVKY - DOKUMENTACE SKUTEČ PROVEDENÍ V DIGIT FORMĚ</t>
  </si>
  <si>
    <t>vč. tištěné formy dle požadavku objednatele  - vypracování dokumentace (skutečné provedení 4 vyhotovení)  
pozn.: RDS součástí položek stavby.</t>
  </si>
  <si>
    <t>7</t>
  </si>
  <si>
    <t>02990</t>
  </si>
  <si>
    <t>OSTATNÍ POŽADAVKY - INFORMAČNÍ TABULE</t>
  </si>
  <si>
    <t>informační tabule</t>
  </si>
  <si>
    <t>8</t>
  </si>
  <si>
    <t>pamětní deska</t>
  </si>
  <si>
    <t>03100</t>
  </si>
  <si>
    <t>ZAŘÍZENÍ STAVENIŠTĚ - ZŘÍZENÍ, PROVOZ, DEMONTÁŽ</t>
  </si>
  <si>
    <t>SO 101</t>
  </si>
  <si>
    <t>Chodníky, křižovatka a dopravní značení MK</t>
  </si>
  <si>
    <t>014102</t>
  </si>
  <si>
    <t>POPLATKY ZA SKLÁDKU</t>
  </si>
  <si>
    <t>T</t>
  </si>
  <si>
    <t>zemina a kamení, kód odpadu 17 05 04</t>
  </si>
  <si>
    <t>dle pol. 11332 ODSTRANĚNÍ PODKLADŮ ... (31+2)*1,9=62,700 [A]</t>
  </si>
  <si>
    <t>014112</t>
  </si>
  <si>
    <t>POPLATKY ZA SKLÁDKU TYP S-IO (INERTNÍ ODPAD)</t>
  </si>
  <si>
    <t>beton, kód odpadu 17 01 01</t>
  </si>
  <si>
    <t>dle pol. 11313 ODSTR ASFALT KRYTU ... 6*2,4=14,400 [A]  
dle pol. 11352 ODSTR OBRUB ... 92*0,1=9,200 [B] 
Celkem: A+B=23,600 [C]</t>
  </si>
  <si>
    <t>014132</t>
  </si>
  <si>
    <t>POPLATKY ZA SKLÁDKU TYP S-NO (NEBEZPEČNÝ ODPAD)</t>
  </si>
  <si>
    <t>asfaltové vrstvy ZAS-T3</t>
  </si>
  <si>
    <t>dle pol. 11372 FRÉZOVÁNÍ ... 11*2,4</t>
  </si>
  <si>
    <t>014201</t>
  </si>
  <si>
    <t>POPLATKY ZA ZEMNÍK - ZEMINA</t>
  </si>
  <si>
    <t>M3</t>
  </si>
  <si>
    <t>nákup zeminy v kvalitě ornice, vč. naložení a dopravy na stavbu</t>
  </si>
  <si>
    <t>Zemní práce</t>
  </si>
  <si>
    <t>11313</t>
  </si>
  <si>
    <t>ODSTRANĚNÍ KRYTU ZPEVNĚNÝCH PLOCH S ASFALTOVÝM POJIVEM</t>
  </si>
  <si>
    <t>odstranění stávajícího povrchu chodníku z asfaltu tl. 40 mm vč. odvozu a uložení na skládku, poplatek uveden samostatně</t>
  </si>
  <si>
    <t>11332</t>
  </si>
  <si>
    <t>ODSTRANĚNÍ PODKLADŮ ZPEVNĚNÝCH PLOCH Z KAMENIVA NESTMELENÉHO</t>
  </si>
  <si>
    <t>odstranění podkladních vrstev chodníku vč. odvozu a uložení na skládku, poplatek uveden samostatně</t>
  </si>
  <si>
    <t>odstranění nestmelených podkladních vrstev vozovky v místě ostrůvku  tl. 110 mm</t>
  </si>
  <si>
    <t>11352</t>
  </si>
  <si>
    <t>ODSTRANĚNÍ CHODNÍKOVÝCH A SILNIČNÍCH OBRUBNÍKŮ BETONOVÝCH</t>
  </si>
  <si>
    <t>M</t>
  </si>
  <si>
    <t>vč. odvozu a uložení na skládku, poplatek uveden samostatně</t>
  </si>
  <si>
    <t>11372</t>
  </si>
  <si>
    <t>FRÉZOVÁNÍ ZPEVNĚNÝCH PLOCH ASFALTOVÝCH</t>
  </si>
  <si>
    <t>odfrézování asfaltové vrstvy vč. odvozu a uložení na skládku, poplatek uveden samostatně</t>
  </si>
  <si>
    <t>odfrézování asfaltové vrstvy tl. 30 mm (ZAS-T3) ... 10 m3 
odfrézování zbývajících asfaltových vrstev v místě ostrůvku tl. 40 mm (ZAS-T3) ... 1 m3</t>
  </si>
  <si>
    <t>113765</t>
  </si>
  <si>
    <t>FRÉZOVÁNÍ DRÁŽKY PRŮŘEZU DO 600MM2 V ASFALTOVÉ VOZOVCE</t>
  </si>
  <si>
    <t>zaříznutí spar a zálivka N2 - napojení ploch</t>
  </si>
  <si>
    <t>11</t>
  </si>
  <si>
    <t>113769</t>
  </si>
  <si>
    <t>FRÉZOVÁNÍ DRÁŽKY PRŮŘEZU PŘES 1200MM2 V ASFALTOVÉ VOZOVCE</t>
  </si>
  <si>
    <t>proříznutí drážky pro trhliny (sanace trhlin, se souhlasem TDS)</t>
  </si>
  <si>
    <t>12</t>
  </si>
  <si>
    <t>17180</t>
  </si>
  <si>
    <t>ULOŽENÍ SYPANINY DO NÁSYPŮ Z NAKUPOVANÝCH MATERIÁLŮ</t>
  </si>
  <si>
    <t>zásyp vhodným materiálem do AZ</t>
  </si>
  <si>
    <t>13</t>
  </si>
  <si>
    <t>18110</t>
  </si>
  <si>
    <t>ÚPRAVA PLÁNĚ SE ZHUTNĚNÍM V HORNINĚ TŘ. I</t>
  </si>
  <si>
    <t>M2</t>
  </si>
  <si>
    <t>přehutnění podkladních vrstev (100% PS, ID =0,85-0,90)</t>
  </si>
  <si>
    <t>14</t>
  </si>
  <si>
    <t>18230</t>
  </si>
  <si>
    <t>ROZPROSTŘENÍ ORNICE V ROVINĚ</t>
  </si>
  <si>
    <t>ohumusovaní tl. 150 mm</t>
  </si>
  <si>
    <t>15</t>
  </si>
  <si>
    <t>18241</t>
  </si>
  <si>
    <t>ZALOŽENÍ TRÁVNÍKU RUČNÍM VÝSEVEM</t>
  </si>
  <si>
    <t>zatravnění</t>
  </si>
  <si>
    <t>Komunikace</t>
  </si>
  <si>
    <t>16</t>
  </si>
  <si>
    <t>56330</t>
  </si>
  <si>
    <t>VOZOVKOVÉ VRSTVY ZE ŠTĚRKODRTI</t>
  </si>
  <si>
    <t>štěrkodrť ŠDB 0/32 tl. 150 mm</t>
  </si>
  <si>
    <t>17</t>
  </si>
  <si>
    <t>572213</t>
  </si>
  <si>
    <t>SPOJOVACÍ POSTŘIK Z EMULZE DO 0,5KG/M2</t>
  </si>
  <si>
    <t>spojovací postřik PS-C 0,40 kg/m2</t>
  </si>
  <si>
    <t>18</t>
  </si>
  <si>
    <t>spojovací postřik PS-C 0,40 kg/m2 (výtluky, se souhlasem TDS)</t>
  </si>
  <si>
    <t>19</t>
  </si>
  <si>
    <t>574A33</t>
  </si>
  <si>
    <t>ASFALTOVÝ BETON PRO OBRUSNÉ VRSTVY ACO 11 TL. 40MM</t>
  </si>
  <si>
    <t>asfaltový beton pro obrusnou vrstvu ACO 11 50/70 tl. 40 mm</t>
  </si>
  <si>
    <t>20</t>
  </si>
  <si>
    <t>576412</t>
  </si>
  <si>
    <t>POSYP KAMENIVEM OBALOVANÝM 3KG/M2</t>
  </si>
  <si>
    <t>posyp horkým kamenivem fr. 2/4 (sanace trhlin, se souhlasem TDS)</t>
  </si>
  <si>
    <t>21</t>
  </si>
  <si>
    <t>5774AE</t>
  </si>
  <si>
    <t>VRSTVY PRO OBNOVU A OPRAVY Z ASF BETONU ACO 11+, 11S</t>
  </si>
  <si>
    <t>asfaltový beton pro obrusnou vrstvu ACO 11 50/70 tl. 40 mm (výtluky, se souhlasem TDS)</t>
  </si>
  <si>
    <t>22</t>
  </si>
  <si>
    <t>58212</t>
  </si>
  <si>
    <t>DLÁŽDĚNÉ KRYTY Z VELKÝCH KOSTEK DO LOŽE Z MC</t>
  </si>
  <si>
    <t>kamenná dlažba DL tl. 100 mm vč. betonové lože tl. 100 mm 
komunikace - konstrukce dopravního ostrůvku</t>
  </si>
  <si>
    <t>23</t>
  </si>
  <si>
    <t>582611</t>
  </si>
  <si>
    <t>KRYTY Z BETON DLAŽDIC SE ZÁMKEM ŠEDÝCH TL 60MM DO LOŽE Z KAM</t>
  </si>
  <si>
    <t>betonová dlažba DL tl. 60 mm vč. ložní vrstva DK 0/4 tl. 40 mm 
komunikace - konstrukce chodníku</t>
  </si>
  <si>
    <t>24</t>
  </si>
  <si>
    <t>58261A</t>
  </si>
  <si>
    <t>KRYTY Z BETON DLAŽDIC SE ZÁMKEM BAREV RELIÉF TL 60MM DO LOŽE Z KAM</t>
  </si>
  <si>
    <t>betonová dlažba červená reliefní DL tl. 60 mm vč. ložní vrstva DK 0/4 tl. 40 mm 
komunikace - konstrukce chodníku</t>
  </si>
  <si>
    <t>Potrubí</t>
  </si>
  <si>
    <t>25</t>
  </si>
  <si>
    <t>89911O</t>
  </si>
  <si>
    <t>BETONOVÝ POKLOP D400</t>
  </si>
  <si>
    <t>KUS</t>
  </si>
  <si>
    <t>poklop D400 včetně vrchního prstence šachty</t>
  </si>
  <si>
    <t>26</t>
  </si>
  <si>
    <t>899221</t>
  </si>
  <si>
    <t>R</t>
  </si>
  <si>
    <t>ODSTRANĚNÍ MŘÍŽE A VRCHNÍHO PRSTENCE ULIČNÍ VPUSTI</t>
  </si>
  <si>
    <t>včetně likvidace</t>
  </si>
  <si>
    <t>Ostatní konstrukce a práce</t>
  </si>
  <si>
    <t>27</t>
  </si>
  <si>
    <t>914161</t>
  </si>
  <si>
    <t>DOPRAVNÍ ZNAČKY ZÁKLADNÍ VELIKOSTI HLINÍKOVÉ FÓLIE TŘ 1 - DODÁVKA A MONTÁŽ</t>
  </si>
  <si>
    <t>SDZ - nové</t>
  </si>
  <si>
    <t>P4 ... 1 ks 
E2b ... 1 ks</t>
  </si>
  <si>
    <t>28</t>
  </si>
  <si>
    <t>914941</t>
  </si>
  <si>
    <t>SLOUPKY A STOJKY DOPRAVNÍCH ZNAČEK Z HLINÍK TRUBEK DO PATKY - DODÁVKA A MONTÁŽ</t>
  </si>
  <si>
    <t>sloupky SDZ</t>
  </si>
  <si>
    <t>29</t>
  </si>
  <si>
    <t>915111</t>
  </si>
  <si>
    <t>VODOROVNÉ DOPRAVNÍ ZNAČENÍ BARVOU HLADKÉ - DODÁVKA A POKLÁDKA</t>
  </si>
  <si>
    <t>VDZ - nástřik barva ( a poté plastem)</t>
  </si>
  <si>
    <t>V13 (0,5/0,5) ... 1,0 m2 
V2b (1,5/1,5/0,25) ... 2,0 m2 
V1a (0,125) ... 3,3 m2</t>
  </si>
  <si>
    <t>30</t>
  </si>
  <si>
    <t>915231</t>
  </si>
  <si>
    <t>VODOR DOPRAV ZNAČ PLASTEM PROFIL ZVUČÍCÍ - DOD A POKLÁDKA</t>
  </si>
  <si>
    <t>VDZ - plast</t>
  </si>
  <si>
    <t>31</t>
  </si>
  <si>
    <t>91551</t>
  </si>
  <si>
    <t>VODOROVNÉ DOPRAVNÍ ZNAČENÍ - PŘEDEM PŘIPRAVENÉ SYMBOLY</t>
  </si>
  <si>
    <t>VDZ - nástřik vč. barva a poté plast nehlučný</t>
  </si>
  <si>
    <t>V6a ... 1 ks 
V6b ... 1 ks</t>
  </si>
  <si>
    <t>32</t>
  </si>
  <si>
    <t>917211</t>
  </si>
  <si>
    <t>ZÁHONOVÉ OBRUBY Z BETONOVÝCH OBRUBNÍKŮ ŠÍŘ 50MM</t>
  </si>
  <si>
    <t>chodníková betonová obruba 250/50/1000 do C20/25 XF3 v tl. min. 0,10 m</t>
  </si>
  <si>
    <t>33</t>
  </si>
  <si>
    <t>917224</t>
  </si>
  <si>
    <t>SILNIČNÍ A CHODNÍKOVÉ OBRUBY Z BETONOVÝCH OBRUBNÍKŮ ŠÍŘ 150MM</t>
  </si>
  <si>
    <t>silniční betonová obruba 250/150/1000 do C20/25 XF3 v tl. Min. 0,10 m</t>
  </si>
  <si>
    <t>34</t>
  </si>
  <si>
    <t>silniční betonová obruba přechodová 150-250/150/1000 do C20/25 XF3 v tl. Min. 0,10 m</t>
  </si>
  <si>
    <t>35</t>
  </si>
  <si>
    <t>C</t>
  </si>
  <si>
    <t>silniční betonová obruba nájezdová 150/150/1000 do C20/25 XF3 v tl. Min. 0,10 m</t>
  </si>
  <si>
    <t>36</t>
  </si>
  <si>
    <t>93132</t>
  </si>
  <si>
    <t>TĚSNĚNÍ DILATAČ SPAR ASF ZÁLIVKOU MODIFIK</t>
  </si>
  <si>
    <t>viz. pol. 113769 (sanace trhlin, se souhlasem TDS) 
včetně natření penetračním adhezním nátěrem</t>
  </si>
  <si>
    <t>10*0,080*0,080=0,064 [A]</t>
  </si>
  <si>
    <t>37</t>
  </si>
  <si>
    <t>931325</t>
  </si>
  <si>
    <t>TĚSNĚNÍ DILATAČ SPAR ASF ZÁLIVKOU MODIFIK PRŮŘ DO 600MM2</t>
  </si>
  <si>
    <t>vč. natření penetračním adhezním nátěrem a vyplnění zálivkou N2 za horka, viz. pol.113765</t>
  </si>
  <si>
    <t>SO 102</t>
  </si>
  <si>
    <t>Dopravní značení silnice II/115 a cyklotras</t>
  </si>
  <si>
    <t>914113</t>
  </si>
  <si>
    <t>DOPRAVNÍ ZNAČKY ZÁKLADNÍ VELIKOSTI OCELOVÉ NEREFLEXNÍ - DEMONTÁŽ</t>
  </si>
  <si>
    <t>SDZ - odstranění</t>
  </si>
  <si>
    <t>IS21b ... 1 ks 
IS21c ... 1 ks 
IP7 ... 2 ks 
P2 ... 1 ks 
E2b ... 1 ks</t>
  </si>
  <si>
    <t>914122</t>
  </si>
  <si>
    <t>DOPRAVNÍ ZNAČKY ZÁKLADNÍ VELIKOSTI OCELOVÉ FÓLIE TŘ 1 - MONTÁŽ S PŘEMÍSTĚNÍM</t>
  </si>
  <si>
    <t>SDZ - přemístění</t>
  </si>
  <si>
    <t>IS24cp ... 1 ks</t>
  </si>
  <si>
    <t>914171</t>
  </si>
  <si>
    <t>DOPRAVNÍ ZNAČKY ZÁKLADNÍ VELIKOSTI HLINÍKOVÉ FÓLIE TŘ 2 - DODÁVKA A MONTÁŽ</t>
  </si>
  <si>
    <t>A19 ... 1 ks 
IS21b ... 1 ks 
IP22 ... 2 ks 
IP6 ... 2 ks 
IP7 ... 2 ks 
P2 ... 1 ks 
E2b ... 1 ks</t>
  </si>
  <si>
    <t>914371</t>
  </si>
  <si>
    <t>DOPRAV ZNAČKY ZMENŠ VEL HLINÍK FÓLIE TŘ 2 - DOD A MONT</t>
  </si>
  <si>
    <t>C9a (zmenšená) ... 5 ks 
C9b (zmenšená) ... 3 ks 
IS20 (zmenšená) ... 5 ks</t>
  </si>
  <si>
    <t>VDZ - nástřik</t>
  </si>
  <si>
    <t>V18 ... 13 m2 
V8c ... 34 m2 
V2b ... 30 m2 
V1a (0,125) ... 23 m2 
V2b (1,5/1,5/0,125) ... 2,5 m2 
V2b (1,5/1,5/0,25) ... 6 m2 
V4 (0,125) ... 7 m2</t>
  </si>
  <si>
    <t>915212</t>
  </si>
  <si>
    <t>VODOROVNÉ DOPRAVNÍ ZNAČENÍ PLASTEM HLADKÉ - ODSTRANĚNÍ</t>
  </si>
  <si>
    <t>VDZ - odstranění V4 (0,125)</t>
  </si>
  <si>
    <t>VDZ - plastem</t>
  </si>
  <si>
    <t>VDZ - nástřik barva a poté plast nehlučný</t>
  </si>
  <si>
    <t>V15 (A19) ... 2 ks 
V20 ... 12 ks 
V14 ... 32 ks</t>
  </si>
  <si>
    <t>SO 103</t>
  </si>
  <si>
    <t>Nástupní plochy na cyklotrasu v Letech</t>
  </si>
  <si>
    <t>dle pol. 11332 ODSTRANĚNÍ PODKLADŮ ... 1*1,9=1,900 [A] 
dle pol. 11130 DRN ... 12*2,0=24,000 [B] 
dle pol. 12273 ODKOP ... 54*2,0=108,000 [C] 
dle pol. 12932 PŘÍKOP ... 150*0,5*2,0=150,000 [D] 
Celkem: A+B+C+D=283,900 [E]</t>
  </si>
  <si>
    <t>dle pol. 11372 FRÉZOVÁNÍ ... 0,2*2,4=0,480 [A]</t>
  </si>
  <si>
    <t>11130</t>
  </si>
  <si>
    <t>SEJMUTÍ DRNU</t>
  </si>
  <si>
    <t>sejmutí drnu tl. 0,1 m vč. odvozu a uložení na skládku, poplatek za skládku v pol. č. 014102</t>
  </si>
  <si>
    <t>odstranění podkladních vrstev</t>
  </si>
  <si>
    <t>odfrézování asfaltové vrstvy tl. 40 mm (ZAS-T3)</t>
  </si>
  <si>
    <t>12273</t>
  </si>
  <si>
    <t>ODKOPÁVKY A PROKOPÁVKY OBECNÉ TŘ. I</t>
  </si>
  <si>
    <t>výkop vč. odvozu a uložení na skládku, poplatek za skládku v pol. č. 014102</t>
  </si>
  <si>
    <t>12932</t>
  </si>
  <si>
    <t>ČIŠTĚNÍ PŘÍKOPŮ OD NÁNOSU DO 0,5M3/M</t>
  </si>
  <si>
    <t>vč. odvozu a uložení na skládku, poplatek za skládku v pol. č. 014102</t>
  </si>
  <si>
    <t>129957</t>
  </si>
  <si>
    <t>ČIŠTĚNÍ POTRUBÍ DN DO 500MM</t>
  </si>
  <si>
    <t>pročištění potrubí DN 500</t>
  </si>
  <si>
    <t>zásyp vhodným materiálem</t>
  </si>
  <si>
    <t>hutnění zemní pláně (100% PS, ID =0,85-0,90)</t>
  </si>
  <si>
    <t>ohumusování tl. 0,15m</t>
  </si>
  <si>
    <t>184721</t>
  </si>
  <si>
    <t>ZDRAVOTNÍ ŘEZ VĚTVÍ STROMŮ  KMENE D DO 50CM</t>
  </si>
  <si>
    <t>zdravotní řez větví stromů kmene D do 50 cm (se souhlasem TDS)</t>
  </si>
  <si>
    <t>Základy</t>
  </si>
  <si>
    <t>272314</t>
  </si>
  <si>
    <t>ZÁKLADY Z PROSTÉHO BETONU DO C25/30</t>
  </si>
  <si>
    <t>betonové lože C25/30 - XF3 tl. 0,15 m</t>
  </si>
  <si>
    <t>betonový pas C25/30 - XF3 0,25 x 0,5 m</t>
  </si>
  <si>
    <t>Vodorovné konstrukce</t>
  </si>
  <si>
    <t>465512</t>
  </si>
  <si>
    <t>DLAŽBY Z LOMOVÉHO KAMENE NA MC</t>
  </si>
  <si>
    <t>odláždění - dlažba z lomového kamene tl. 0,15 m do betonového lože tl. 0,10m včetně vyspárování MC25 XF4</t>
  </si>
  <si>
    <t>56960</t>
  </si>
  <si>
    <t>ZPEVNĚNÍ KRAJNIC Z RECYKLOVANÉHO MATERIÁLU</t>
  </si>
  <si>
    <t>nezpevněné krajnice R-materiál tl. 0,15 m</t>
  </si>
  <si>
    <t>betonová dlažba červená reliefní DL tl. 60 mm vč. ložní vrstva DK 0/4 tl. 40 mm</t>
  </si>
  <si>
    <t>Přidružená stavební výroba</t>
  </si>
  <si>
    <t>702232</t>
  </si>
  <si>
    <t>KABELOVÁ CHRÁNIČKA ZEMNÍ DĚLENÁ DN PŘES 100 DO 200 MM</t>
  </si>
  <si>
    <t>kabelová chránička dělená</t>
  </si>
  <si>
    <t>702620</t>
  </si>
  <si>
    <t>ODKRYTÍ A ZAKRYTÍ KABELŮ KRYTÝCH FÓLIÍ, PÁSEM NEBO DESKOU</t>
  </si>
  <si>
    <t>výšková úprava podzemního vedení kabelu - komplet včetně zemních prací</t>
  </si>
  <si>
    <t>87457</t>
  </si>
  <si>
    <t>POTRUBÍ Z TRUB PLASTOVÝCH ODPADNÍCH DN DO 500MM</t>
  </si>
  <si>
    <t>spojka pro trouby DN 500 ... 1 ks</t>
  </si>
  <si>
    <t>89947</t>
  </si>
  <si>
    <t>VÝŘEZ, VÝSEK, ÚTES NA POTRUBÍ DN DO 600MM</t>
  </si>
  <si>
    <t>očištění a zaříznutí stávající trouby</t>
  </si>
  <si>
    <t>899524</t>
  </si>
  <si>
    <t>OBETONOVÁNÍ POTRUBÍ Z PROSTÉHO BETONU DO C25/30</t>
  </si>
  <si>
    <t>obetonování C25/30 - XF3 tl. 0,10 m</t>
  </si>
  <si>
    <t>91710</t>
  </si>
  <si>
    <t>OBRUBY Z BETONOVÝCH PALISÁD</t>
  </si>
  <si>
    <t>betonová palisáda výšky 0,6 m do betonového lože C20/25 XF3 v tl. min. 0,10 m</t>
  </si>
  <si>
    <t>silniční betonová obruba nájezdová 150/150/1000 do C20/25 XF3 v tl. min. 0,10 m</t>
  </si>
  <si>
    <t>silniční betonová obruba přechodová 150-250/150/1000 do C20/25 XF3 v tl. min. 0,10 m</t>
  </si>
  <si>
    <t>9183C3</t>
  </si>
  <si>
    <t>PROPUSTY Z TRUB DN 500MM PLASTOVÝCH</t>
  </si>
  <si>
    <t>plastová trouba DN 500</t>
  </si>
  <si>
    <t>SO 104</t>
  </si>
  <si>
    <t>Nástupní plochy na cyklotrasu v Řevnicích</t>
  </si>
  <si>
    <t>dle pol. 11332 ODSTRANĚNÍ PODKLADŮ ... 7*1,9=13,300 [A]</t>
  </si>
  <si>
    <t>dle pol. 11313 ODSTR ASFALT KRYTU ... 1,1*2,4=2,640 [A]  
dle pol. 11352 ODSTR OBRUB ... 20*0,1=2,000 [B] 
dle pol. 11347 DLAŽBA ... 21*0,06*2,3=2,898 [C] 
Celkem: A+B+C=7,538 [D]</t>
  </si>
  <si>
    <t>dle pol. 11372 FRÉZOVÁNÍ ... 0,4*2,4=0,960 [A]</t>
  </si>
  <si>
    <t>11347</t>
  </si>
  <si>
    <t>ODSTRAN KRYTU ZPEVNĚNÝCH PLOCH Z DLAŽEB KOSTEK VČET PODKL</t>
  </si>
  <si>
    <t>Odstranění stávajícího povrchu chodníku z dlažby tl. 60 mm vč. odvozu a uložení na skládku, poplatek uveden samostatně</t>
  </si>
  <si>
    <t>21 m2 plocha * 0,06 m tl.</t>
  </si>
  <si>
    <t>betonová dlažba DL tl. 60 mm vč. ložní vrstva DK 0/4 tl. 40 mm</t>
  </si>
  <si>
    <t>silniční betonová obruba 250/150/1000 do C20/25 XF3 v tl. min. 0,10 m</t>
  </si>
  <si>
    <t>SO 105</t>
  </si>
  <si>
    <t>Odvodnění silnice II/115</t>
  </si>
  <si>
    <t>dle pol. 11332 ODSTRANĚNÍ PODKLADŮ ... 55*1,9=104,500 [A]  
dle pol. 12273 ODKOP ... 3*2,0=6,000 [B] 
dle pol. 13173 HL.JAM ... 65*2,0=130,000 [C] 
Celkem: A+B+C=240,500 [D]</t>
  </si>
  <si>
    <t>dle pol. 11372 FRÉZOVÁNÍ ... 10*2,4=24,000 [A]</t>
  </si>
  <si>
    <t>odstranění stávajících vrstev vozovky tl. 180 mm vč. odvozu a uložení na skládku, poplatek uveden samostatně</t>
  </si>
  <si>
    <t>odfrézování stávajících asfaltových vrstev tl. 70 mm (ZAS-T3) vč. odvozu a uložení na skládku, poplatek uveden samostatně</t>
  </si>
  <si>
    <t>13173</t>
  </si>
  <si>
    <t>HLOUBENÍ JAM ZAPAŽ I NEPAŽ TŘ. I</t>
  </si>
  <si>
    <t>výkop pažený do hloubky 3 m vč. odvozu a uložení na skládku, poplatek za skládku v pol. č. 014102</t>
  </si>
  <si>
    <t>17581</t>
  </si>
  <si>
    <t>OBSYP POTRUBÍ A OBJEKTŮ Z NAKUPOVANÝCH MATERIÁLŮ</t>
  </si>
  <si>
    <t>obsyp potrubí štěrkopískem 0-4, příp. 0-8 mm 300 mm nad vrchol potrubí</t>
  </si>
  <si>
    <t>212625</t>
  </si>
  <si>
    <t>TRATIVODY KOMPL Z TRUB Z PLAST HM DN DO 100MM, RÝHA TŘ I</t>
  </si>
  <si>
    <t>trativod komplet DN100 plast</t>
  </si>
  <si>
    <t>22695A</t>
  </si>
  <si>
    <t>VÝDŘEVA ZÁPOROVÉHO PAŽENÍ DOČASNÁ (PLOCHA)</t>
  </si>
  <si>
    <t>zajištění základů plotu při výkopových pracích</t>
  </si>
  <si>
    <t>3m*1,0</t>
  </si>
  <si>
    <t>45157</t>
  </si>
  <si>
    <t>PODKLADNÍ A VÝPLŇOVÉ VRSTVY Z KAMENIVA TĚŽENÉHO</t>
  </si>
  <si>
    <t>pískové lože pod potrubí fr. 0/8</t>
  </si>
  <si>
    <t>87434</t>
  </si>
  <si>
    <t>POTRUBÍ Z TRUB PLASTOVÝCH ODPADNÍCH DN DO 200MM</t>
  </si>
  <si>
    <t>potrubí DN 200 plastové</t>
  </si>
  <si>
    <t>87445</t>
  </si>
  <si>
    <t>POTRUBÍ Z TRUB PLASTOVÝCH ODPADNÍCH DN DO 300MM</t>
  </si>
  <si>
    <t>potrubí DN 300 plastové</t>
  </si>
  <si>
    <t>894171</t>
  </si>
  <si>
    <t>ŠACHTY KANALIZAČ Z BETON DÍLCŮ NA POTRUBÍ DN DO 1000MM</t>
  </si>
  <si>
    <t>revizní šachta odvodňovacího potrubí do DN300, betonová, průměr 1000mm</t>
  </si>
  <si>
    <t>89722</t>
  </si>
  <si>
    <t>VPUSŤ KANALIZAČNÍ HORSKÁ KOMPLETNÍ Z BETON DÍLCŮ</t>
  </si>
  <si>
    <t>horská vpusť prefabrikovaná betonová šikmá z dílců, včetně s mříží</t>
  </si>
  <si>
    <t>899122</t>
  </si>
  <si>
    <t>MŘÍŽE LITINOVÉ SAMOSTATNÉ</t>
  </si>
  <si>
    <t>mříž uliční vpusti D400 kompozitní (počet upřesněn dle stavu na stavbě, se souhlasem TDS)</t>
  </si>
  <si>
    <t>899309</t>
  </si>
  <si>
    <t>DOPLŇKY NA POTRUBÍ - VÝSTRAŽNÁ FÓLIE</t>
  </si>
  <si>
    <t>výstražná fólie hnědá - pozor kanalizace</t>
  </si>
  <si>
    <t>89946</t>
  </si>
  <si>
    <t>VÝŘEZ, VÝSEK, ÚTES NA POTRUBÍ DN DO 400MM</t>
  </si>
  <si>
    <t>výřez do stávajícího potrubí DN 400</t>
  </si>
  <si>
    <t>obetonování potrubí DN 200, C25/30 - XF3 tl. 0,10 m</t>
  </si>
  <si>
    <t>899652</t>
  </si>
  <si>
    <t>ZKOUŠKA VODOTĚSNOSTI POTRUBÍ DN DO 300MM</t>
  </si>
  <si>
    <t>zkouška vodotěsnosti potrubí DN 300</t>
  </si>
  <si>
    <t>89980</t>
  </si>
  <si>
    <t>TELEVIZNÍ PROHLÍDKA POTRUBÍ</t>
  </si>
  <si>
    <t>televizní prohlídka potrubí DN 300</t>
  </si>
  <si>
    <t>935111</t>
  </si>
  <si>
    <t>ŠTĚRBINOVÉ ŽLABY Z BETONOVÝCH DÍLCŮ ŠÍŘ DO 400MM VÝŠ DO 500MM BEZ OBRUBY</t>
  </si>
  <si>
    <t>štěrbinový žlab do betonového lože  C20/25 - XF3 tl. min. 0,10 m</t>
  </si>
  <si>
    <t>966841</t>
  </si>
  <si>
    <t>ODSTRANĚNÍ OPLOCENÍ DŘEVĚNÉHO</t>
  </si>
  <si>
    <t>demontáž pole plotu s dřevěnou výplní</t>
  </si>
  <si>
    <t>4 m2</t>
  </si>
  <si>
    <t>ZPĚNÁ MONTÁŽ OPLOCENÍ DŘEVĚNÉHO</t>
  </si>
  <si>
    <t>zpětná montáž pole plotu s dřevěnou výplní</t>
  </si>
  <si>
    <t>Objekt:</t>
  </si>
  <si>
    <t>SO 430</t>
  </si>
  <si>
    <t>Veřejné osvětlení přechodů</t>
  </si>
  <si>
    <t>O1</t>
  </si>
  <si>
    <t>SO 430.1</t>
  </si>
  <si>
    <t>Veřejné osvětlení přechodů Pražská - Řevnice</t>
  </si>
  <si>
    <t>el.0</t>
  </si>
  <si>
    <t>VEDLEJŠÍ ROZPOČTOVÉ NÁKLADY</t>
  </si>
  <si>
    <t>Podíl přidružených výkonů 4,80% z C21M a navázaného materiálu</t>
  </si>
  <si>
    <t>Podíl přidružených výkonů 1,60% z C46M</t>
  </si>
  <si>
    <t>Podružný materiál 5,00%</t>
  </si>
  <si>
    <t>Materiály - prořez 5,00%</t>
  </si>
  <si>
    <t>GZS 2,50% z C21M a navázaného materiálu</t>
  </si>
  <si>
    <t>el.1</t>
  </si>
  <si>
    <t>C21M - Elektromontáže</t>
  </si>
  <si>
    <t>210010046</t>
  </si>
  <si>
    <t>trubka KOPODUR 50, volně</t>
  </si>
  <si>
    <t>210100001</t>
  </si>
  <si>
    <t>ukončení vodiče v rozvaděči vč. zapojení a koncovky do 2.5mm2</t>
  </si>
  <si>
    <t>KS</t>
  </si>
  <si>
    <t>210100002</t>
  </si>
  <si>
    <t>ukončení vodiče v rozvaděči vč. zapojení a koncovky do 6mm2</t>
  </si>
  <si>
    <t>210100003</t>
  </si>
  <si>
    <t>ukončení vodiče v rozvaděči vč. zapojení a koncovky do 16mm2</t>
  </si>
  <si>
    <t>210120001</t>
  </si>
  <si>
    <t>pojistka včetně vložek E 27 do 25 A</t>
  </si>
  <si>
    <t>210202011.1</t>
  </si>
  <si>
    <t>montáž svítidla</t>
  </si>
  <si>
    <t>210204002</t>
  </si>
  <si>
    <t>stožár silniční ocelový</t>
  </si>
  <si>
    <t>210204201</t>
  </si>
  <si>
    <t>elektrovýzbroj stožáru pro 1okruh</t>
  </si>
  <si>
    <t>210220022</t>
  </si>
  <si>
    <t>uzemění v zemi FeZn průměru 8-10mm vč. svorek, propojení a izolace spojů</t>
  </si>
  <si>
    <t>210800527</t>
  </si>
  <si>
    <t>CY 6mm2 (H07V-U) zelenožlutý (VU)</t>
  </si>
  <si>
    <t>210810005</t>
  </si>
  <si>
    <t>CYKY-CYKYm 3Bx1.5mm2 (CYKY 3J1.5) 750V (VU)</t>
  </si>
  <si>
    <t>210810013</t>
  </si>
  <si>
    <t>CYKY-CYKYm 4Bx10mm2 (CYKY 4J10) 750V (VU)</t>
  </si>
  <si>
    <t>210950101</t>
  </si>
  <si>
    <t>označovací štítek na kabel(navíc proti ČSN)</t>
  </si>
  <si>
    <t>4600000003</t>
  </si>
  <si>
    <t>fólie výstražná z PVC šířky 33cm</t>
  </si>
  <si>
    <t>el.2</t>
  </si>
  <si>
    <t>C46M - Zemní práce</t>
  </si>
  <si>
    <t>4600000001</t>
  </si>
  <si>
    <t>kabel.lože z kop.písku rýha 65cm tl.10cm</t>
  </si>
  <si>
    <t>4600000002</t>
  </si>
  <si>
    <t>křižovatka se silovým kabelem (potrubí)</t>
  </si>
  <si>
    <t>460010024</t>
  </si>
  <si>
    <t>Vytyčení trati vedení kabelového podzemního v zástavbě</t>
  </si>
  <si>
    <t>KM</t>
  </si>
  <si>
    <t>460050003.1</t>
  </si>
  <si>
    <t>ruční výkop jámy zem.tř.3-4</t>
  </si>
  <si>
    <t>zához jámy zem.tř. 3-4</t>
  </si>
  <si>
    <t>460050005</t>
  </si>
  <si>
    <t>betonový základ do bednění</t>
  </si>
  <si>
    <t>460200163</t>
  </si>
  <si>
    <t>Hloubení kabelových nezapažených rýh ručně š. 35 cm, hl. 80 cm, v hornině tř. 3</t>
  </si>
  <si>
    <t>460560143</t>
  </si>
  <si>
    <t>Zásyp rýh ručně šířky 35 cm, hloubky 60 cm, z horniny tř. 3</t>
  </si>
  <si>
    <t>el.3</t>
  </si>
  <si>
    <t>Revize, DSPS, geo. zaměření</t>
  </si>
  <si>
    <t>320410001</t>
  </si>
  <si>
    <t>celk.prohl.el.zaříz.a vyhot.rev.zp.do 50.tis.mont.</t>
  </si>
  <si>
    <t>dokumentace skutečného provedení stavby</t>
  </si>
  <si>
    <t>geodetické zaměření</t>
  </si>
  <si>
    <t>montážní plošina</t>
  </si>
  <si>
    <t>320410021</t>
  </si>
  <si>
    <t>Měř.zemn.odporu pro zem.sít do 500m pásku</t>
  </si>
  <si>
    <t>460620002</t>
  </si>
  <si>
    <t>recyklační poplatky</t>
  </si>
  <si>
    <t>el.4</t>
  </si>
  <si>
    <t>Materiály</t>
  </si>
  <si>
    <t>00240</t>
  </si>
  <si>
    <t>trubka ohebná KOPODUR 50</t>
  </si>
  <si>
    <t>00906</t>
  </si>
  <si>
    <t>pojistkový dotyk 20A</t>
  </si>
  <si>
    <t>00909</t>
  </si>
  <si>
    <t>beton C25/20</t>
  </si>
  <si>
    <t>P1 - LED svítidlo AMPERA MAXI / 96 LED / 500 mA / 5145 / NW / 153 W - opt. 5145</t>
  </si>
  <si>
    <t>P2 - LED svítidlo AMPERA MAXI / 96 LED / 500 mA / 5145 / NW / 153 W - opt. 5144</t>
  </si>
  <si>
    <t>pojistková vložka E27/20A</t>
  </si>
  <si>
    <t>01063</t>
  </si>
  <si>
    <t>stožár sadový ocelový - 133/89/60, výška 6 m</t>
  </si>
  <si>
    <t>01154</t>
  </si>
  <si>
    <t>elektrovýzbroj stožáru pro 1 okruh</t>
  </si>
  <si>
    <t>01403</t>
  </si>
  <si>
    <t>FeZn průměr 10mm</t>
  </si>
  <si>
    <t>01473</t>
  </si>
  <si>
    <t>kopaný písek</t>
  </si>
  <si>
    <t>ochranná plastová manžeta</t>
  </si>
  <si>
    <t>připojovací svorka SS spojovací pro lana</t>
  </si>
  <si>
    <t>stožárové pouzdro</t>
  </si>
  <si>
    <t>CYKY 4Bx10mm2 (CYKY 4J10)</t>
  </si>
  <si>
    <t>výstražná fólie 330 mm červená</t>
  </si>
  <si>
    <t>15100</t>
  </si>
  <si>
    <t>pojistková hlavice 2310-11 E27</t>
  </si>
  <si>
    <t>15101</t>
  </si>
  <si>
    <t>pojistkový spodek 2110-30 E27</t>
  </si>
  <si>
    <t>33746</t>
  </si>
  <si>
    <t>CY 6mm2 (H07V-U) zelenožlutý</t>
  </si>
  <si>
    <t>33912</t>
  </si>
  <si>
    <t>CYKY 3Bx1.5mm2 (CYKY 3J1.5)</t>
  </si>
  <si>
    <t>SO 430.2</t>
  </si>
  <si>
    <t>Veřejné osvětlení přechodů Pražská - Alšova</t>
  </si>
  <si>
    <t>210010068</t>
  </si>
  <si>
    <t>trubka instalační ocelová závitová průměr 42mm (PU)</t>
  </si>
  <si>
    <t>00229</t>
  </si>
  <si>
    <t>trubka ocelová závitová průměr 42mm</t>
  </si>
  <si>
    <t>00235</t>
  </si>
  <si>
    <t>kotvící materiál pro ocel tr.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</si>
</sst>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SUM(C10:C17)</f>
      </c>
      <c s="1"/>
      <c s="1"/>
    </row>
    <row r="7" spans="1:5" ht="12.75" customHeight="1">
      <c r="A7" s="1"/>
      <c s="4" t="s">
        <v>5</v>
      </c>
      <c s="7">
        <f>SUM(E10:E17)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75</v>
      </c>
      <c s="20" t="s">
        <v>76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226</v>
      </c>
      <c s="20" t="s">
        <v>227</v>
      </c>
      <c s="21">
        <f>'SO 102'!I3</f>
      </c>
      <c s="21">
        <f>'SO 102'!O2</f>
      </c>
      <c s="21">
        <f>C12+D12</f>
      </c>
    </row>
    <row r="13" spans="1:5" ht="12.75" customHeight="1">
      <c r="A13" s="20" t="s">
        <v>250</v>
      </c>
      <c s="20" t="s">
        <v>251</v>
      </c>
      <c s="21">
        <f>'SO 103'!I3</f>
      </c>
      <c s="21">
        <f>'SO 103'!O2</f>
      </c>
      <c s="21">
        <f>C13+D13</f>
      </c>
    </row>
    <row r="14" spans="1:5" ht="12.75" customHeight="1">
      <c r="A14" s="20" t="s">
        <v>311</v>
      </c>
      <c s="20" t="s">
        <v>312</v>
      </c>
      <c s="21">
        <f>'SO 104'!I3</f>
      </c>
      <c s="21">
        <f>'SO 104'!O2</f>
      </c>
      <c s="21">
        <f>C14+D14</f>
      </c>
    </row>
    <row r="15" spans="1:5" ht="12.75" customHeight="1">
      <c r="A15" s="20" t="s">
        <v>322</v>
      </c>
      <c s="20" t="s">
        <v>323</v>
      </c>
      <c s="21">
        <f>'SO 105'!I3</f>
      </c>
      <c s="21">
        <f>'SO 105'!O2</f>
      </c>
      <c s="21">
        <f>C15+D15</f>
      </c>
    </row>
    <row r="16" spans="1:5" ht="12.75" customHeight="1">
      <c r="A16" s="43" t="s">
        <v>385</v>
      </c>
      <c s="43" t="s">
        <v>386</v>
      </c>
      <c s="44">
        <f>'SO 430_SO 430.1'!I3</f>
      </c>
      <c s="44">
        <f>'SO 430_SO 430.1'!O2</f>
      </c>
      <c s="44">
        <f>C16+D16</f>
      </c>
    </row>
    <row r="17" spans="1:5" ht="12.75" customHeight="1">
      <c r="A17" s="43" t="s">
        <v>486</v>
      </c>
      <c s="43" t="s">
        <v>487</v>
      </c>
      <c s="44">
        <f>'SO 430_SO 430.2'!I3</f>
      </c>
      <c s="44">
        <f>'SO 430_SO 430.2'!O2</f>
      </c>
      <c s="44">
        <f>C17+D17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</f>
      </c>
      <c>
        <f>0+O9+O12+O15+O18+O21+O24+O27+O30+O33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8" t="s">
        <v>52</v>
      </c>
      <c r="E11" s="37" t="s">
        <v>51</v>
      </c>
    </row>
    <row r="12" spans="1:16" ht="12.75">
      <c r="A12" s="25" t="s">
        <v>45</v>
      </c>
      <c s="29" t="s">
        <v>23</v>
      </c>
      <c s="29" t="s">
        <v>46</v>
      </c>
      <c s="25" t="s">
        <v>53</v>
      </c>
      <c s="30" t="s">
        <v>54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51</v>
      </c>
    </row>
    <row r="14" spans="1:5" ht="12.75">
      <c r="A14" s="38" t="s">
        <v>52</v>
      </c>
      <c r="E14" s="37" t="s">
        <v>51</v>
      </c>
    </row>
    <row r="15" spans="1:16" ht="12.75">
      <c r="A15" s="25" t="s">
        <v>45</v>
      </c>
      <c s="29" t="s">
        <v>22</v>
      </c>
      <c s="29" t="s">
        <v>55</v>
      </c>
      <c s="25" t="s">
        <v>51</v>
      </c>
      <c s="30" t="s">
        <v>56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57</v>
      </c>
    </row>
    <row r="17" spans="1:5" ht="12.75">
      <c r="A17" s="38" t="s">
        <v>52</v>
      </c>
      <c r="E17" s="37" t="s">
        <v>51</v>
      </c>
    </row>
    <row r="18" spans="1:16" ht="12.75">
      <c r="A18" s="25" t="s">
        <v>45</v>
      </c>
      <c s="29" t="s">
        <v>33</v>
      </c>
      <c s="29" t="s">
        <v>58</v>
      </c>
      <c s="25" t="s">
        <v>51</v>
      </c>
      <c s="30" t="s">
        <v>59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50</v>
      </c>
      <c r="E19" s="35" t="s">
        <v>60</v>
      </c>
    </row>
    <row r="20" spans="1:5" ht="12.75">
      <c r="A20" s="38" t="s">
        <v>52</v>
      </c>
      <c r="E20" s="37" t="s">
        <v>51</v>
      </c>
    </row>
    <row r="21" spans="1:16" ht="12.75">
      <c r="A21" s="25" t="s">
        <v>45</v>
      </c>
      <c s="29" t="s">
        <v>35</v>
      </c>
      <c s="29" t="s">
        <v>61</v>
      </c>
      <c s="25" t="s">
        <v>51</v>
      </c>
      <c s="30" t="s">
        <v>62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63</v>
      </c>
    </row>
    <row r="23" spans="1:5" ht="12.75">
      <c r="A23" s="38" t="s">
        <v>52</v>
      </c>
      <c r="E23" s="37" t="s">
        <v>51</v>
      </c>
    </row>
    <row r="24" spans="1:16" ht="12.75">
      <c r="A24" s="25" t="s">
        <v>45</v>
      </c>
      <c s="29" t="s">
        <v>37</v>
      </c>
      <c s="29" t="s">
        <v>64</v>
      </c>
      <c s="25" t="s">
        <v>51</v>
      </c>
      <c s="30" t="s">
        <v>65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38.25">
      <c r="A25" s="34" t="s">
        <v>50</v>
      </c>
      <c r="E25" s="35" t="s">
        <v>66</v>
      </c>
    </row>
    <row r="26" spans="1:5" ht="12.75">
      <c r="A26" s="38" t="s">
        <v>52</v>
      </c>
      <c r="E26" s="37" t="s">
        <v>51</v>
      </c>
    </row>
    <row r="27" spans="1:16" ht="12.75">
      <c r="A27" s="25" t="s">
        <v>45</v>
      </c>
      <c s="29" t="s">
        <v>67</v>
      </c>
      <c s="29" t="s">
        <v>68</v>
      </c>
      <c s="25" t="s">
        <v>47</v>
      </c>
      <c s="30" t="s">
        <v>69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70</v>
      </c>
    </row>
    <row r="29" spans="1:5" ht="12.75">
      <c r="A29" s="38" t="s">
        <v>52</v>
      </c>
      <c r="E29" s="37" t="s">
        <v>51</v>
      </c>
    </row>
    <row r="30" spans="1:16" ht="12.75">
      <c r="A30" s="25" t="s">
        <v>45</v>
      </c>
      <c s="29" t="s">
        <v>71</v>
      </c>
      <c s="29" t="s">
        <v>68</v>
      </c>
      <c s="25" t="s">
        <v>53</v>
      </c>
      <c s="30" t="s">
        <v>69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72</v>
      </c>
    </row>
    <row r="32" spans="1:5" ht="12.75">
      <c r="A32" s="38" t="s">
        <v>52</v>
      </c>
      <c r="E32" s="37" t="s">
        <v>51</v>
      </c>
    </row>
    <row r="33" spans="1:16" ht="12.75">
      <c r="A33" s="25" t="s">
        <v>45</v>
      </c>
      <c s="29" t="s">
        <v>40</v>
      </c>
      <c s="29" t="s">
        <v>73</v>
      </c>
      <c s="25" t="s">
        <v>51</v>
      </c>
      <c s="30" t="s">
        <v>74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51</v>
      </c>
    </row>
    <row r="35" spans="1:5" ht="12.75">
      <c r="A35" s="36" t="s">
        <v>52</v>
      </c>
      <c r="E35" s="37" t="s">
        <v>51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0+O8+O21+O55+O83+O90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</v>
      </c>
      <c s="39">
        <f>0+I8+I21+I55+I83+I90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75</v>
      </c>
      <c s="6"/>
      <c s="18" t="s">
        <v>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77</v>
      </c>
      <c s="25" t="s">
        <v>51</v>
      </c>
      <c s="30" t="s">
        <v>78</v>
      </c>
      <c s="31" t="s">
        <v>79</v>
      </c>
      <c s="32">
        <v>62.7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80</v>
      </c>
    </row>
    <row r="11" spans="1:5" ht="12.75">
      <c r="A11" s="38" t="s">
        <v>52</v>
      </c>
      <c r="E11" s="37" t="s">
        <v>81</v>
      </c>
    </row>
    <row r="12" spans="1:16" ht="12.75">
      <c r="A12" s="25" t="s">
        <v>45</v>
      </c>
      <c s="29" t="s">
        <v>23</v>
      </c>
      <c s="29" t="s">
        <v>82</v>
      </c>
      <c s="25" t="s">
        <v>51</v>
      </c>
      <c s="30" t="s">
        <v>83</v>
      </c>
      <c s="31" t="s">
        <v>79</v>
      </c>
      <c s="32">
        <v>23.6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84</v>
      </c>
    </row>
    <row r="14" spans="1:5" ht="38.25">
      <c r="A14" s="38" t="s">
        <v>52</v>
      </c>
      <c r="E14" s="37" t="s">
        <v>85</v>
      </c>
    </row>
    <row r="15" spans="1:16" ht="12.75">
      <c r="A15" s="25" t="s">
        <v>45</v>
      </c>
      <c s="29" t="s">
        <v>22</v>
      </c>
      <c s="29" t="s">
        <v>86</v>
      </c>
      <c s="25" t="s">
        <v>51</v>
      </c>
      <c s="30" t="s">
        <v>87</v>
      </c>
      <c s="31" t="s">
        <v>79</v>
      </c>
      <c s="32">
        <v>26.4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88</v>
      </c>
    </row>
    <row r="17" spans="1:5" ht="12.75">
      <c r="A17" s="38" t="s">
        <v>52</v>
      </c>
      <c r="E17" s="37" t="s">
        <v>89</v>
      </c>
    </row>
    <row r="18" spans="1:16" ht="12.75">
      <c r="A18" s="25" t="s">
        <v>45</v>
      </c>
      <c s="29" t="s">
        <v>33</v>
      </c>
      <c s="29" t="s">
        <v>90</v>
      </c>
      <c s="25" t="s">
        <v>51</v>
      </c>
      <c s="30" t="s">
        <v>91</v>
      </c>
      <c s="31" t="s">
        <v>92</v>
      </c>
      <c s="32">
        <v>3.15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93</v>
      </c>
    </row>
    <row r="20" spans="1:5" ht="12.75">
      <c r="A20" s="36" t="s">
        <v>52</v>
      </c>
      <c r="E20" s="37" t="s">
        <v>51</v>
      </c>
    </row>
    <row r="21" spans="1:18" ht="12.75" customHeight="1">
      <c r="A21" s="6" t="s">
        <v>43</v>
      </c>
      <c s="6"/>
      <c s="41" t="s">
        <v>29</v>
      </c>
      <c s="6"/>
      <c s="27" t="s">
        <v>94</v>
      </c>
      <c s="6"/>
      <c s="6"/>
      <c s="6"/>
      <c s="42">
        <f>0+Q21</f>
      </c>
      <c r="O21">
        <f>0+R21</f>
      </c>
      <c r="Q21">
        <f>0+I22+I25+I28+I31+I34+I37+I40+I43+I46+I49+I52</f>
      </c>
      <c>
        <f>0+O22+O25+O28+O31+O34+O37+O40+O43+O46+O49+O52</f>
      </c>
    </row>
    <row r="22" spans="1:16" ht="12.75">
      <c r="A22" s="25" t="s">
        <v>45</v>
      </c>
      <c s="29" t="s">
        <v>35</v>
      </c>
      <c s="29" t="s">
        <v>95</v>
      </c>
      <c s="25" t="s">
        <v>51</v>
      </c>
      <c s="30" t="s">
        <v>96</v>
      </c>
      <c s="31" t="s">
        <v>92</v>
      </c>
      <c s="32">
        <v>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97</v>
      </c>
    </row>
    <row r="24" spans="1:5" ht="12.75">
      <c r="A24" s="38" t="s">
        <v>52</v>
      </c>
      <c r="E24" s="37" t="s">
        <v>51</v>
      </c>
    </row>
    <row r="25" spans="1:16" ht="25.5">
      <c r="A25" s="25" t="s">
        <v>45</v>
      </c>
      <c s="29" t="s">
        <v>37</v>
      </c>
      <c s="29" t="s">
        <v>98</v>
      </c>
      <c s="25" t="s">
        <v>47</v>
      </c>
      <c s="30" t="s">
        <v>99</v>
      </c>
      <c s="31" t="s">
        <v>92</v>
      </c>
      <c s="32">
        <v>31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100</v>
      </c>
    </row>
    <row r="27" spans="1:5" ht="12.75">
      <c r="A27" s="38" t="s">
        <v>52</v>
      </c>
      <c r="E27" s="37" t="s">
        <v>51</v>
      </c>
    </row>
    <row r="28" spans="1:16" ht="25.5">
      <c r="A28" s="25" t="s">
        <v>45</v>
      </c>
      <c s="29" t="s">
        <v>67</v>
      </c>
      <c s="29" t="s">
        <v>98</v>
      </c>
      <c s="25" t="s">
        <v>53</v>
      </c>
      <c s="30" t="s">
        <v>99</v>
      </c>
      <c s="31" t="s">
        <v>92</v>
      </c>
      <c s="32">
        <v>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101</v>
      </c>
    </row>
    <row r="30" spans="1:5" ht="12.75">
      <c r="A30" s="38" t="s">
        <v>52</v>
      </c>
      <c r="E30" s="37" t="s">
        <v>51</v>
      </c>
    </row>
    <row r="31" spans="1:16" ht="12.75">
      <c r="A31" s="25" t="s">
        <v>45</v>
      </c>
      <c s="29" t="s">
        <v>71</v>
      </c>
      <c s="29" t="s">
        <v>102</v>
      </c>
      <c s="25" t="s">
        <v>51</v>
      </c>
      <c s="30" t="s">
        <v>103</v>
      </c>
      <c s="31" t="s">
        <v>104</v>
      </c>
      <c s="32">
        <v>92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105</v>
      </c>
    </row>
    <row r="33" spans="1:5" ht="12.75">
      <c r="A33" s="38" t="s">
        <v>52</v>
      </c>
      <c r="E33" s="37" t="s">
        <v>51</v>
      </c>
    </row>
    <row r="34" spans="1:16" ht="12.75">
      <c r="A34" s="25" t="s">
        <v>45</v>
      </c>
      <c s="29" t="s">
        <v>40</v>
      </c>
      <c s="29" t="s">
        <v>106</v>
      </c>
      <c s="25" t="s">
        <v>51</v>
      </c>
      <c s="30" t="s">
        <v>107</v>
      </c>
      <c s="31" t="s">
        <v>92</v>
      </c>
      <c s="32">
        <v>11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25.5">
      <c r="A35" s="34" t="s">
        <v>50</v>
      </c>
      <c r="E35" s="35" t="s">
        <v>108</v>
      </c>
    </row>
    <row r="36" spans="1:5" ht="38.25">
      <c r="A36" s="38" t="s">
        <v>52</v>
      </c>
      <c r="E36" s="37" t="s">
        <v>109</v>
      </c>
    </row>
    <row r="37" spans="1:16" ht="12.75">
      <c r="A37" s="25" t="s">
        <v>45</v>
      </c>
      <c s="29" t="s">
        <v>42</v>
      </c>
      <c s="29" t="s">
        <v>110</v>
      </c>
      <c s="25" t="s">
        <v>51</v>
      </c>
      <c s="30" t="s">
        <v>111</v>
      </c>
      <c s="31" t="s">
        <v>104</v>
      </c>
      <c s="32">
        <v>27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112</v>
      </c>
    </row>
    <row r="39" spans="1:5" ht="12.75">
      <c r="A39" s="38" t="s">
        <v>52</v>
      </c>
      <c r="E39" s="37" t="s">
        <v>51</v>
      </c>
    </row>
    <row r="40" spans="1:16" ht="12.75">
      <c r="A40" s="25" t="s">
        <v>45</v>
      </c>
      <c s="29" t="s">
        <v>113</v>
      </c>
      <c s="29" t="s">
        <v>114</v>
      </c>
      <c s="25" t="s">
        <v>51</v>
      </c>
      <c s="30" t="s">
        <v>115</v>
      </c>
      <c s="31" t="s">
        <v>104</v>
      </c>
      <c s="32">
        <v>10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116</v>
      </c>
    </row>
    <row r="42" spans="1:5" ht="12.75">
      <c r="A42" s="38" t="s">
        <v>52</v>
      </c>
      <c r="E42" s="37" t="s">
        <v>51</v>
      </c>
    </row>
    <row r="43" spans="1:16" ht="12.75">
      <c r="A43" s="25" t="s">
        <v>45</v>
      </c>
      <c s="29" t="s">
        <v>117</v>
      </c>
      <c s="29" t="s">
        <v>118</v>
      </c>
      <c s="25" t="s">
        <v>51</v>
      </c>
      <c s="30" t="s">
        <v>119</v>
      </c>
      <c s="31" t="s">
        <v>92</v>
      </c>
      <c s="32">
        <v>18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120</v>
      </c>
    </row>
    <row r="45" spans="1:5" ht="12.75">
      <c r="A45" s="38" t="s">
        <v>52</v>
      </c>
      <c r="E45" s="37" t="s">
        <v>51</v>
      </c>
    </row>
    <row r="46" spans="1:16" ht="12.75">
      <c r="A46" s="25" t="s">
        <v>45</v>
      </c>
      <c s="29" t="s">
        <v>121</v>
      </c>
      <c s="29" t="s">
        <v>122</v>
      </c>
      <c s="25" t="s">
        <v>51</v>
      </c>
      <c s="30" t="s">
        <v>123</v>
      </c>
      <c s="31" t="s">
        <v>124</v>
      </c>
      <c s="32">
        <v>48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125</v>
      </c>
    </row>
    <row r="48" spans="1:5" ht="12.75">
      <c r="A48" s="38" t="s">
        <v>52</v>
      </c>
      <c r="E48" s="37" t="s">
        <v>51</v>
      </c>
    </row>
    <row r="49" spans="1:16" ht="12.75">
      <c r="A49" s="25" t="s">
        <v>45</v>
      </c>
      <c s="29" t="s">
        <v>126</v>
      </c>
      <c s="29" t="s">
        <v>127</v>
      </c>
      <c s="25" t="s">
        <v>51</v>
      </c>
      <c s="30" t="s">
        <v>128</v>
      </c>
      <c s="31" t="s">
        <v>92</v>
      </c>
      <c s="32">
        <v>3.15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129</v>
      </c>
    </row>
    <row r="51" spans="1:5" ht="12.75">
      <c r="A51" s="38" t="s">
        <v>52</v>
      </c>
      <c r="E51" s="37" t="s">
        <v>51</v>
      </c>
    </row>
    <row r="52" spans="1:16" ht="12.75">
      <c r="A52" s="25" t="s">
        <v>45</v>
      </c>
      <c s="29" t="s">
        <v>130</v>
      </c>
      <c s="29" t="s">
        <v>131</v>
      </c>
      <c s="25" t="s">
        <v>51</v>
      </c>
      <c s="30" t="s">
        <v>132</v>
      </c>
      <c s="31" t="s">
        <v>124</v>
      </c>
      <c s="32">
        <v>21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133</v>
      </c>
    </row>
    <row r="54" spans="1:5" ht="12.75">
      <c r="A54" s="36" t="s">
        <v>52</v>
      </c>
      <c r="E54" s="37" t="s">
        <v>51</v>
      </c>
    </row>
    <row r="55" spans="1:18" ht="12.75" customHeight="1">
      <c r="A55" s="6" t="s">
        <v>43</v>
      </c>
      <c s="6"/>
      <c s="41" t="s">
        <v>35</v>
      </c>
      <c s="6"/>
      <c s="27" t="s">
        <v>134</v>
      </c>
      <c s="6"/>
      <c s="6"/>
      <c s="6"/>
      <c s="42">
        <f>0+Q55</f>
      </c>
      <c r="O55">
        <f>0+R55</f>
      </c>
      <c r="Q55">
        <f>0+I56+I59+I62+I65+I68+I71+I74+I77+I80</f>
      </c>
      <c>
        <f>0+O56+O59+O62+O65+O68+O71+O74+O77+O80</f>
      </c>
    </row>
    <row r="56" spans="1:16" ht="12.75">
      <c r="A56" s="25" t="s">
        <v>45</v>
      </c>
      <c s="29" t="s">
        <v>135</v>
      </c>
      <c s="29" t="s">
        <v>136</v>
      </c>
      <c s="25" t="s">
        <v>51</v>
      </c>
      <c s="30" t="s">
        <v>137</v>
      </c>
      <c s="31" t="s">
        <v>92</v>
      </c>
      <c s="32">
        <v>23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138</v>
      </c>
    </row>
    <row r="58" spans="1:5" ht="12.75">
      <c r="A58" s="38" t="s">
        <v>52</v>
      </c>
      <c r="E58" s="37" t="s">
        <v>51</v>
      </c>
    </row>
    <row r="59" spans="1:16" ht="12.75">
      <c r="A59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124</v>
      </c>
      <c s="32">
        <v>302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142</v>
      </c>
    </row>
    <row r="61" spans="1:5" ht="12.75">
      <c r="A61" s="38" t="s">
        <v>52</v>
      </c>
      <c r="E61" s="37" t="s">
        <v>51</v>
      </c>
    </row>
    <row r="62" spans="1:16" ht="12.75">
      <c r="A62" s="25" t="s">
        <v>45</v>
      </c>
      <c s="29" t="s">
        <v>143</v>
      </c>
      <c s="29" t="s">
        <v>140</v>
      </c>
      <c s="25" t="s">
        <v>53</v>
      </c>
      <c s="30" t="s">
        <v>141</v>
      </c>
      <c s="31" t="s">
        <v>124</v>
      </c>
      <c s="32">
        <v>58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144</v>
      </c>
    </row>
    <row r="64" spans="1:5" ht="12.75">
      <c r="A64" s="38" t="s">
        <v>52</v>
      </c>
      <c r="E64" s="37" t="s">
        <v>51</v>
      </c>
    </row>
    <row r="65" spans="1:16" ht="12.75">
      <c r="A65" s="25" t="s">
        <v>45</v>
      </c>
      <c s="29" t="s">
        <v>145</v>
      </c>
      <c s="29" t="s">
        <v>146</v>
      </c>
      <c s="25" t="s">
        <v>51</v>
      </c>
      <c s="30" t="s">
        <v>147</v>
      </c>
      <c s="31" t="s">
        <v>124</v>
      </c>
      <c s="32">
        <v>302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148</v>
      </c>
    </row>
    <row r="67" spans="1:5" ht="12.75">
      <c r="A67" s="38" t="s">
        <v>52</v>
      </c>
      <c r="E67" s="37" t="s">
        <v>51</v>
      </c>
    </row>
    <row r="68" spans="1:16" ht="12.75">
      <c r="A68" s="25" t="s">
        <v>45</v>
      </c>
      <c s="29" t="s">
        <v>149</v>
      </c>
      <c s="29" t="s">
        <v>150</v>
      </c>
      <c s="25" t="s">
        <v>51</v>
      </c>
      <c s="30" t="s">
        <v>151</v>
      </c>
      <c s="31" t="s">
        <v>124</v>
      </c>
      <c s="32">
        <v>1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152</v>
      </c>
    </row>
    <row r="70" spans="1:5" ht="12.75">
      <c r="A70" s="38" t="s">
        <v>52</v>
      </c>
      <c r="E70" s="37" t="s">
        <v>51</v>
      </c>
    </row>
    <row r="71" spans="1:16" ht="12.75">
      <c r="A71" s="25" t="s">
        <v>45</v>
      </c>
      <c s="29" t="s">
        <v>153</v>
      </c>
      <c s="29" t="s">
        <v>154</v>
      </c>
      <c s="25" t="s">
        <v>51</v>
      </c>
      <c s="30" t="s">
        <v>155</v>
      </c>
      <c s="31" t="s">
        <v>92</v>
      </c>
      <c s="32">
        <v>2.3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25.5">
      <c r="A72" s="34" t="s">
        <v>50</v>
      </c>
      <c r="E72" s="35" t="s">
        <v>156</v>
      </c>
    </row>
    <row r="73" spans="1:5" ht="12.75">
      <c r="A73" s="38" t="s">
        <v>52</v>
      </c>
      <c r="E73" s="37" t="s">
        <v>51</v>
      </c>
    </row>
    <row r="74" spans="1:16" ht="12.75">
      <c r="A74" s="25" t="s">
        <v>45</v>
      </c>
      <c s="29" t="s">
        <v>157</v>
      </c>
      <c s="29" t="s">
        <v>158</v>
      </c>
      <c s="25" t="s">
        <v>51</v>
      </c>
      <c s="30" t="s">
        <v>159</v>
      </c>
      <c s="31" t="s">
        <v>124</v>
      </c>
      <c s="32">
        <v>14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25.5">
      <c r="A75" s="34" t="s">
        <v>50</v>
      </c>
      <c r="E75" s="35" t="s">
        <v>160</v>
      </c>
    </row>
    <row r="76" spans="1:5" ht="12.75">
      <c r="A76" s="38" t="s">
        <v>52</v>
      </c>
      <c r="E76" s="37" t="s">
        <v>51</v>
      </c>
    </row>
    <row r="77" spans="1:16" ht="12.75">
      <c r="A77" s="25" t="s">
        <v>45</v>
      </c>
      <c s="29" t="s">
        <v>161</v>
      </c>
      <c s="29" t="s">
        <v>162</v>
      </c>
      <c s="25" t="s">
        <v>51</v>
      </c>
      <c s="30" t="s">
        <v>163</v>
      </c>
      <c s="31" t="s">
        <v>124</v>
      </c>
      <c s="32">
        <v>134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25.5">
      <c r="A78" s="34" t="s">
        <v>50</v>
      </c>
      <c r="E78" s="35" t="s">
        <v>164</v>
      </c>
    </row>
    <row r="79" spans="1:5" ht="12.75">
      <c r="A79" s="38" t="s">
        <v>52</v>
      </c>
      <c r="E79" s="37" t="s">
        <v>51</v>
      </c>
    </row>
    <row r="80" spans="1:16" ht="25.5">
      <c r="A80" s="25" t="s">
        <v>45</v>
      </c>
      <c s="29" t="s">
        <v>165</v>
      </c>
      <c s="29" t="s">
        <v>166</v>
      </c>
      <c s="25" t="s">
        <v>51</v>
      </c>
      <c s="30" t="s">
        <v>167</v>
      </c>
      <c s="31" t="s">
        <v>124</v>
      </c>
      <c s="32">
        <v>12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25.5">
      <c r="A81" s="34" t="s">
        <v>50</v>
      </c>
      <c r="E81" s="35" t="s">
        <v>168</v>
      </c>
    </row>
    <row r="82" spans="1:5" ht="12.75">
      <c r="A82" s="36" t="s">
        <v>52</v>
      </c>
      <c r="E82" s="37" t="s">
        <v>51</v>
      </c>
    </row>
    <row r="83" spans="1:18" ht="12.75" customHeight="1">
      <c r="A83" s="6" t="s">
        <v>43</v>
      </c>
      <c s="6"/>
      <c s="41" t="s">
        <v>71</v>
      </c>
      <c s="6"/>
      <c s="27" t="s">
        <v>169</v>
      </c>
      <c s="6"/>
      <c s="6"/>
      <c s="6"/>
      <c s="42">
        <f>0+Q83</f>
      </c>
      <c r="O83">
        <f>0+R83</f>
      </c>
      <c r="Q83">
        <f>0+I84+I87</f>
      </c>
      <c>
        <f>0+O84+O87</f>
      </c>
    </row>
    <row r="84" spans="1:16" ht="12.75">
      <c r="A84" s="25" t="s">
        <v>45</v>
      </c>
      <c s="29" t="s">
        <v>170</v>
      </c>
      <c s="29" t="s">
        <v>171</v>
      </c>
      <c s="25" t="s">
        <v>51</v>
      </c>
      <c s="30" t="s">
        <v>172</v>
      </c>
      <c s="31" t="s">
        <v>173</v>
      </c>
      <c s="32">
        <v>1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174</v>
      </c>
    </row>
    <row r="86" spans="1:5" ht="12.75">
      <c r="A86" s="38" t="s">
        <v>52</v>
      </c>
      <c r="E86" s="37" t="s">
        <v>51</v>
      </c>
    </row>
    <row r="87" spans="1:16" ht="12.75">
      <c r="A87" s="25" t="s">
        <v>45</v>
      </c>
      <c s="29" t="s">
        <v>175</v>
      </c>
      <c s="29" t="s">
        <v>176</v>
      </c>
      <c s="25" t="s">
        <v>177</v>
      </c>
      <c s="30" t="s">
        <v>178</v>
      </c>
      <c s="31" t="s">
        <v>173</v>
      </c>
      <c s="32">
        <v>1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179</v>
      </c>
    </row>
    <row r="89" spans="1:5" ht="12.75">
      <c r="A89" s="36" t="s">
        <v>52</v>
      </c>
      <c r="E89" s="37" t="s">
        <v>51</v>
      </c>
    </row>
    <row r="90" spans="1:18" ht="12.75" customHeight="1">
      <c r="A90" s="6" t="s">
        <v>43</v>
      </c>
      <c s="6"/>
      <c s="41" t="s">
        <v>40</v>
      </c>
      <c s="6"/>
      <c s="27" t="s">
        <v>180</v>
      </c>
      <c s="6"/>
      <c s="6"/>
      <c s="6"/>
      <c s="42">
        <f>0+Q90</f>
      </c>
      <c r="O90">
        <f>0+R90</f>
      </c>
      <c r="Q90">
        <f>0+I91+I94+I97+I100+I103+I106+I109+I112+I115+I118+I121</f>
      </c>
      <c>
        <f>0+O91+O94+O97+O100+O103+O106+O109+O112+O115+O118+O121</f>
      </c>
    </row>
    <row r="91" spans="1:16" ht="25.5">
      <c r="A91" s="25" t="s">
        <v>45</v>
      </c>
      <c s="29" t="s">
        <v>181</v>
      </c>
      <c s="29" t="s">
        <v>182</v>
      </c>
      <c s="25" t="s">
        <v>51</v>
      </c>
      <c s="30" t="s">
        <v>183</v>
      </c>
      <c s="31" t="s">
        <v>173</v>
      </c>
      <c s="32">
        <v>2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184</v>
      </c>
    </row>
    <row r="93" spans="1:5" ht="25.5">
      <c r="A93" s="38" t="s">
        <v>52</v>
      </c>
      <c r="E93" s="37" t="s">
        <v>185</v>
      </c>
    </row>
    <row r="94" spans="1:16" ht="25.5">
      <c r="A94" s="25" t="s">
        <v>45</v>
      </c>
      <c s="29" t="s">
        <v>186</v>
      </c>
      <c s="29" t="s">
        <v>187</v>
      </c>
      <c s="25" t="s">
        <v>51</v>
      </c>
      <c s="30" t="s">
        <v>188</v>
      </c>
      <c s="31" t="s">
        <v>173</v>
      </c>
      <c s="32">
        <v>1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189</v>
      </c>
    </row>
    <row r="96" spans="1:5" ht="12.75">
      <c r="A96" s="38" t="s">
        <v>52</v>
      </c>
      <c r="E96" s="37" t="s">
        <v>51</v>
      </c>
    </row>
    <row r="97" spans="1:16" ht="25.5">
      <c r="A97" s="25" t="s">
        <v>45</v>
      </c>
      <c s="29" t="s">
        <v>190</v>
      </c>
      <c s="29" t="s">
        <v>191</v>
      </c>
      <c s="25" t="s">
        <v>51</v>
      </c>
      <c s="30" t="s">
        <v>192</v>
      </c>
      <c s="31" t="s">
        <v>124</v>
      </c>
      <c s="32">
        <v>6.3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193</v>
      </c>
    </row>
    <row r="99" spans="1:5" ht="38.25">
      <c r="A99" s="38" t="s">
        <v>52</v>
      </c>
      <c r="E99" s="37" t="s">
        <v>194</v>
      </c>
    </row>
    <row r="100" spans="1:16" ht="12.75">
      <c r="A100" s="25" t="s">
        <v>45</v>
      </c>
      <c s="29" t="s">
        <v>195</v>
      </c>
      <c s="29" t="s">
        <v>196</v>
      </c>
      <c s="25" t="s">
        <v>51</v>
      </c>
      <c s="30" t="s">
        <v>197</v>
      </c>
      <c s="31" t="s">
        <v>124</v>
      </c>
      <c s="32">
        <v>6.3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198</v>
      </c>
    </row>
    <row r="102" spans="1:5" ht="38.25">
      <c r="A102" s="38" t="s">
        <v>52</v>
      </c>
      <c r="E102" s="37" t="s">
        <v>194</v>
      </c>
    </row>
    <row r="103" spans="1:16" ht="12.75">
      <c r="A103" s="25" t="s">
        <v>45</v>
      </c>
      <c s="29" t="s">
        <v>199</v>
      </c>
      <c s="29" t="s">
        <v>200</v>
      </c>
      <c s="25" t="s">
        <v>51</v>
      </c>
      <c s="30" t="s">
        <v>201</v>
      </c>
      <c s="31" t="s">
        <v>173</v>
      </c>
      <c s="32">
        <v>2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202</v>
      </c>
    </row>
    <row r="105" spans="1:5" ht="25.5">
      <c r="A105" s="38" t="s">
        <v>52</v>
      </c>
      <c r="E105" s="37" t="s">
        <v>203</v>
      </c>
    </row>
    <row r="106" spans="1:16" ht="12.75">
      <c r="A106" s="25" t="s">
        <v>45</v>
      </c>
      <c s="29" t="s">
        <v>204</v>
      </c>
      <c s="29" t="s">
        <v>205</v>
      </c>
      <c s="25" t="s">
        <v>51</v>
      </c>
      <c s="30" t="s">
        <v>206</v>
      </c>
      <c s="31" t="s">
        <v>104</v>
      </c>
      <c s="32">
        <v>1.3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207</v>
      </c>
    </row>
    <row r="108" spans="1:5" ht="12.75">
      <c r="A108" s="38" t="s">
        <v>52</v>
      </c>
      <c r="E108" s="37" t="s">
        <v>51</v>
      </c>
    </row>
    <row r="109" spans="1:16" ht="12.75">
      <c r="A109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104</v>
      </c>
      <c s="32">
        <v>72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211</v>
      </c>
    </row>
    <row r="111" spans="1:5" ht="12.75">
      <c r="A111" s="38" t="s">
        <v>52</v>
      </c>
      <c r="E111" s="37" t="s">
        <v>51</v>
      </c>
    </row>
    <row r="112" spans="1:16" ht="12.75">
      <c r="A112" s="25" t="s">
        <v>45</v>
      </c>
      <c s="29" t="s">
        <v>212</v>
      </c>
      <c s="29" t="s">
        <v>209</v>
      </c>
      <c s="25" t="s">
        <v>53</v>
      </c>
      <c s="30" t="s">
        <v>210</v>
      </c>
      <c s="31" t="s">
        <v>104</v>
      </c>
      <c s="32">
        <v>4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50</v>
      </c>
      <c r="E113" s="35" t="s">
        <v>213</v>
      </c>
    </row>
    <row r="114" spans="1:5" ht="12.75">
      <c r="A114" s="38" t="s">
        <v>52</v>
      </c>
      <c r="E114" s="37" t="s">
        <v>51</v>
      </c>
    </row>
    <row r="115" spans="1:16" ht="12.75">
      <c r="A115" s="25" t="s">
        <v>45</v>
      </c>
      <c s="29" t="s">
        <v>214</v>
      </c>
      <c s="29" t="s">
        <v>209</v>
      </c>
      <c s="25" t="s">
        <v>215</v>
      </c>
      <c s="30" t="s">
        <v>210</v>
      </c>
      <c s="31" t="s">
        <v>104</v>
      </c>
      <c s="32">
        <v>14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216</v>
      </c>
    </row>
    <row r="117" spans="1:5" ht="12.75">
      <c r="A117" s="38" t="s">
        <v>52</v>
      </c>
      <c r="E117" s="37" t="s">
        <v>51</v>
      </c>
    </row>
    <row r="118" spans="1:16" ht="12.75">
      <c r="A118" s="25" t="s">
        <v>45</v>
      </c>
      <c s="29" t="s">
        <v>217</v>
      </c>
      <c s="29" t="s">
        <v>218</v>
      </c>
      <c s="25" t="s">
        <v>51</v>
      </c>
      <c s="30" t="s">
        <v>219</v>
      </c>
      <c s="31" t="s">
        <v>92</v>
      </c>
      <c s="32">
        <v>0.064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25.5">
      <c r="A119" s="34" t="s">
        <v>50</v>
      </c>
      <c r="E119" s="35" t="s">
        <v>220</v>
      </c>
    </row>
    <row r="120" spans="1:5" ht="12.75">
      <c r="A120" s="38" t="s">
        <v>52</v>
      </c>
      <c r="E120" s="37" t="s">
        <v>221</v>
      </c>
    </row>
    <row r="121" spans="1:16" ht="12.75">
      <c r="A121" s="25" t="s">
        <v>45</v>
      </c>
      <c s="29" t="s">
        <v>222</v>
      </c>
      <c s="29" t="s">
        <v>223</v>
      </c>
      <c s="25" t="s">
        <v>51</v>
      </c>
      <c s="30" t="s">
        <v>224</v>
      </c>
      <c s="31" t="s">
        <v>104</v>
      </c>
      <c s="32">
        <v>27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25.5">
      <c r="A122" s="34" t="s">
        <v>50</v>
      </c>
      <c r="E122" s="35" t="s">
        <v>225</v>
      </c>
    </row>
    <row r="123" spans="1:5" ht="12.75">
      <c r="A123" s="36" t="s">
        <v>52</v>
      </c>
      <c r="E123" s="37" t="s">
        <v>51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226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226</v>
      </c>
      <c s="6"/>
      <c s="18" t="s">
        <v>227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180</v>
      </c>
      <c s="19"/>
      <c s="19"/>
      <c s="19"/>
      <c s="28">
        <f>0+Q8</f>
      </c>
      <c r="O8">
        <f>0+R8</f>
      </c>
      <c r="Q8">
        <f>0+I9+I12+I15+I18+I21+I24+I27+I30+I33</f>
      </c>
      <c>
        <f>0+O9+O12+O15+O18+O21+O24+O27+O30+O33</f>
      </c>
    </row>
    <row r="9" spans="1:16" ht="25.5">
      <c r="A9" s="25" t="s">
        <v>45</v>
      </c>
      <c s="29" t="s">
        <v>29</v>
      </c>
      <c s="29" t="s">
        <v>228</v>
      </c>
      <c s="25" t="s">
        <v>51</v>
      </c>
      <c s="30" t="s">
        <v>229</v>
      </c>
      <c s="31" t="s">
        <v>173</v>
      </c>
      <c s="32">
        <v>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230</v>
      </c>
    </row>
    <row r="11" spans="1:5" ht="63.75">
      <c r="A11" s="38" t="s">
        <v>52</v>
      </c>
      <c r="E11" s="37" t="s">
        <v>231</v>
      </c>
    </row>
    <row r="12" spans="1:16" ht="25.5">
      <c r="A12" s="25" t="s">
        <v>45</v>
      </c>
      <c s="29" t="s">
        <v>23</v>
      </c>
      <c s="29" t="s">
        <v>232</v>
      </c>
      <c s="25" t="s">
        <v>51</v>
      </c>
      <c s="30" t="s">
        <v>233</v>
      </c>
      <c s="31" t="s">
        <v>173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234</v>
      </c>
    </row>
    <row r="14" spans="1:5" ht="12.75">
      <c r="A14" s="38" t="s">
        <v>52</v>
      </c>
      <c r="E14" s="37" t="s">
        <v>235</v>
      </c>
    </row>
    <row r="15" spans="1:16" ht="25.5">
      <c r="A15" s="25" t="s">
        <v>45</v>
      </c>
      <c s="29" t="s">
        <v>22</v>
      </c>
      <c s="29" t="s">
        <v>236</v>
      </c>
      <c s="25" t="s">
        <v>51</v>
      </c>
      <c s="30" t="s">
        <v>237</v>
      </c>
      <c s="31" t="s">
        <v>173</v>
      </c>
      <c s="32">
        <v>10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184</v>
      </c>
    </row>
    <row r="17" spans="1:5" ht="89.25">
      <c r="A17" s="38" t="s">
        <v>52</v>
      </c>
      <c r="E17" s="37" t="s">
        <v>238</v>
      </c>
    </row>
    <row r="18" spans="1:16" ht="12.75">
      <c r="A18" s="25" t="s">
        <v>45</v>
      </c>
      <c s="29" t="s">
        <v>33</v>
      </c>
      <c s="29" t="s">
        <v>239</v>
      </c>
      <c s="25" t="s">
        <v>51</v>
      </c>
      <c s="30" t="s">
        <v>240</v>
      </c>
      <c s="31" t="s">
        <v>173</v>
      </c>
      <c s="32">
        <v>13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184</v>
      </c>
    </row>
    <row r="20" spans="1:5" ht="38.25">
      <c r="A20" s="38" t="s">
        <v>52</v>
      </c>
      <c r="E20" s="37" t="s">
        <v>241</v>
      </c>
    </row>
    <row r="21" spans="1:16" ht="25.5">
      <c r="A21" s="25" t="s">
        <v>45</v>
      </c>
      <c s="29" t="s">
        <v>35</v>
      </c>
      <c s="29" t="s">
        <v>187</v>
      </c>
      <c s="25" t="s">
        <v>51</v>
      </c>
      <c s="30" t="s">
        <v>188</v>
      </c>
      <c s="31" t="s">
        <v>173</v>
      </c>
      <c s="32">
        <v>11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184</v>
      </c>
    </row>
    <row r="23" spans="1:5" ht="12.75">
      <c r="A23" s="38" t="s">
        <v>52</v>
      </c>
      <c r="E23" s="37" t="s">
        <v>51</v>
      </c>
    </row>
    <row r="24" spans="1:16" ht="25.5">
      <c r="A24" s="25" t="s">
        <v>45</v>
      </c>
      <c s="29" t="s">
        <v>37</v>
      </c>
      <c s="29" t="s">
        <v>191</v>
      </c>
      <c s="25" t="s">
        <v>51</v>
      </c>
      <c s="30" t="s">
        <v>192</v>
      </c>
      <c s="31" t="s">
        <v>124</v>
      </c>
      <c s="32">
        <v>115.5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242</v>
      </c>
    </row>
    <row r="26" spans="1:5" ht="89.25">
      <c r="A26" s="38" t="s">
        <v>52</v>
      </c>
      <c r="E26" s="37" t="s">
        <v>243</v>
      </c>
    </row>
    <row r="27" spans="1:16" ht="12.75">
      <c r="A27" s="25" t="s">
        <v>45</v>
      </c>
      <c s="29" t="s">
        <v>67</v>
      </c>
      <c s="29" t="s">
        <v>244</v>
      </c>
      <c s="25" t="s">
        <v>51</v>
      </c>
      <c s="30" t="s">
        <v>245</v>
      </c>
      <c s="31" t="s">
        <v>124</v>
      </c>
      <c s="32">
        <v>54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246</v>
      </c>
    </row>
    <row r="29" spans="1:5" ht="12.75">
      <c r="A29" s="38" t="s">
        <v>52</v>
      </c>
      <c r="E29" s="37" t="s">
        <v>51</v>
      </c>
    </row>
    <row r="30" spans="1:16" ht="12.75">
      <c r="A30" s="25" t="s">
        <v>45</v>
      </c>
      <c s="29" t="s">
        <v>71</v>
      </c>
      <c s="29" t="s">
        <v>196</v>
      </c>
      <c s="25" t="s">
        <v>51</v>
      </c>
      <c s="30" t="s">
        <v>197</v>
      </c>
      <c s="31" t="s">
        <v>124</v>
      </c>
      <c s="32">
        <v>115.5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247</v>
      </c>
    </row>
    <row r="32" spans="1:5" ht="89.25">
      <c r="A32" s="38" t="s">
        <v>52</v>
      </c>
      <c r="E32" s="37" t="s">
        <v>243</v>
      </c>
    </row>
    <row r="33" spans="1:16" ht="12.75">
      <c r="A33" s="25" t="s">
        <v>45</v>
      </c>
      <c s="29" t="s">
        <v>40</v>
      </c>
      <c s="29" t="s">
        <v>200</v>
      </c>
      <c s="25" t="s">
        <v>51</v>
      </c>
      <c s="30" t="s">
        <v>201</v>
      </c>
      <c s="31" t="s">
        <v>173</v>
      </c>
      <c s="32">
        <v>46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248</v>
      </c>
    </row>
    <row r="35" spans="1:5" ht="38.25">
      <c r="A35" s="36" t="s">
        <v>52</v>
      </c>
      <c r="E35" s="37" t="s">
        <v>249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0+O8+O18+O55+O62+O66+O85+O92+O102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250</v>
      </c>
      <c s="39">
        <f>0+I8+I18+I55+I62+I66+I85+I92+I102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250</v>
      </c>
      <c s="6"/>
      <c s="18" t="s">
        <v>251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77</v>
      </c>
      <c s="25" t="s">
        <v>51</v>
      </c>
      <c s="30" t="s">
        <v>78</v>
      </c>
      <c s="31" t="s">
        <v>79</v>
      </c>
      <c s="32">
        <v>283.9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80</v>
      </c>
    </row>
    <row r="11" spans="1:5" ht="63.75">
      <c r="A11" s="38" t="s">
        <v>52</v>
      </c>
      <c r="E11" s="37" t="s">
        <v>252</v>
      </c>
    </row>
    <row r="12" spans="1:16" ht="12.75">
      <c r="A12" s="25" t="s">
        <v>45</v>
      </c>
      <c s="29" t="s">
        <v>23</v>
      </c>
      <c s="29" t="s">
        <v>86</v>
      </c>
      <c s="25" t="s">
        <v>51</v>
      </c>
      <c s="30" t="s">
        <v>87</v>
      </c>
      <c s="31" t="s">
        <v>79</v>
      </c>
      <c s="32">
        <v>0.48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88</v>
      </c>
    </row>
    <row r="14" spans="1:5" ht="12.75">
      <c r="A14" s="38" t="s">
        <v>52</v>
      </c>
      <c r="E14" s="37" t="s">
        <v>253</v>
      </c>
    </row>
    <row r="15" spans="1:16" ht="12.75">
      <c r="A15" s="25" t="s">
        <v>45</v>
      </c>
      <c s="29" t="s">
        <v>22</v>
      </c>
      <c s="29" t="s">
        <v>90</v>
      </c>
      <c s="25" t="s">
        <v>51</v>
      </c>
      <c s="30" t="s">
        <v>91</v>
      </c>
      <c s="31" t="s">
        <v>92</v>
      </c>
      <c s="32">
        <v>6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93</v>
      </c>
    </row>
    <row r="17" spans="1:5" ht="12.75">
      <c r="A17" s="36" t="s">
        <v>52</v>
      </c>
      <c r="E17" s="37" t="s">
        <v>51</v>
      </c>
    </row>
    <row r="18" spans="1:18" ht="12.75" customHeight="1">
      <c r="A18" s="6" t="s">
        <v>43</v>
      </c>
      <c s="6"/>
      <c s="41" t="s">
        <v>29</v>
      </c>
      <c s="6"/>
      <c s="27" t="s">
        <v>94</v>
      </c>
      <c s="6"/>
      <c s="6"/>
      <c s="6"/>
      <c s="42">
        <f>0+Q18</f>
      </c>
      <c r="O18">
        <f>0+R18</f>
      </c>
      <c r="Q18">
        <f>0+I19+I22+I25+I28+I31+I34+I37+I40+I43+I46+I49+I52</f>
      </c>
      <c>
        <f>0+O19+O22+O25+O28+O31+O34+O37+O40+O43+O46+O49+O52</f>
      </c>
    </row>
    <row r="19" spans="1:16" ht="12.75">
      <c r="A19" s="25" t="s">
        <v>45</v>
      </c>
      <c s="29" t="s">
        <v>33</v>
      </c>
      <c s="29" t="s">
        <v>254</v>
      </c>
      <c s="25" t="s">
        <v>51</v>
      </c>
      <c s="30" t="s">
        <v>255</v>
      </c>
      <c s="31" t="s">
        <v>124</v>
      </c>
      <c s="32">
        <v>120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256</v>
      </c>
    </row>
    <row r="21" spans="1:5" ht="12.75">
      <c r="A21" s="38" t="s">
        <v>52</v>
      </c>
      <c r="E21" s="37" t="s">
        <v>51</v>
      </c>
    </row>
    <row r="22" spans="1:16" ht="25.5">
      <c r="A22" s="25" t="s">
        <v>45</v>
      </c>
      <c s="29" t="s">
        <v>35</v>
      </c>
      <c s="29" t="s">
        <v>98</v>
      </c>
      <c s="25" t="s">
        <v>51</v>
      </c>
      <c s="30" t="s">
        <v>99</v>
      </c>
      <c s="31" t="s">
        <v>92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257</v>
      </c>
    </row>
    <row r="24" spans="1:5" ht="12.75">
      <c r="A24" s="38" t="s">
        <v>52</v>
      </c>
      <c r="E24" s="37" t="s">
        <v>51</v>
      </c>
    </row>
    <row r="25" spans="1:16" ht="12.75">
      <c r="A25" s="25" t="s">
        <v>45</v>
      </c>
      <c s="29" t="s">
        <v>37</v>
      </c>
      <c s="29" t="s">
        <v>106</v>
      </c>
      <c s="25" t="s">
        <v>51</v>
      </c>
      <c s="30" t="s">
        <v>107</v>
      </c>
      <c s="31" t="s">
        <v>92</v>
      </c>
      <c s="32">
        <v>0.2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258</v>
      </c>
    </row>
    <row r="27" spans="1:5" ht="12.75">
      <c r="A27" s="38" t="s">
        <v>52</v>
      </c>
      <c r="E27" s="37" t="s">
        <v>51</v>
      </c>
    </row>
    <row r="28" spans="1:16" ht="12.75">
      <c r="A28" s="25" t="s">
        <v>45</v>
      </c>
      <c s="29" t="s">
        <v>67</v>
      </c>
      <c s="29" t="s">
        <v>110</v>
      </c>
      <c s="25" t="s">
        <v>51</v>
      </c>
      <c s="30" t="s">
        <v>111</v>
      </c>
      <c s="31" t="s">
        <v>104</v>
      </c>
      <c s="32">
        <v>13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112</v>
      </c>
    </row>
    <row r="30" spans="1:5" ht="12.75">
      <c r="A30" s="38" t="s">
        <v>52</v>
      </c>
      <c r="E30" s="37" t="s">
        <v>51</v>
      </c>
    </row>
    <row r="31" spans="1:16" ht="12.75">
      <c r="A31" s="25" t="s">
        <v>45</v>
      </c>
      <c s="29" t="s">
        <v>71</v>
      </c>
      <c s="29" t="s">
        <v>259</v>
      </c>
      <c s="25" t="s">
        <v>51</v>
      </c>
      <c s="30" t="s">
        <v>260</v>
      </c>
      <c s="31" t="s">
        <v>92</v>
      </c>
      <c s="32">
        <v>54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261</v>
      </c>
    </row>
    <row r="33" spans="1:5" ht="12.75">
      <c r="A33" s="38" t="s">
        <v>52</v>
      </c>
      <c r="E33" s="37" t="s">
        <v>51</v>
      </c>
    </row>
    <row r="34" spans="1:16" ht="12.75">
      <c r="A34" s="25" t="s">
        <v>45</v>
      </c>
      <c s="29" t="s">
        <v>40</v>
      </c>
      <c s="29" t="s">
        <v>262</v>
      </c>
      <c s="25" t="s">
        <v>51</v>
      </c>
      <c s="30" t="s">
        <v>263</v>
      </c>
      <c s="31" t="s">
        <v>104</v>
      </c>
      <c s="32">
        <v>150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264</v>
      </c>
    </row>
    <row r="36" spans="1:5" ht="12.75">
      <c r="A36" s="38" t="s">
        <v>52</v>
      </c>
      <c r="E36" s="37" t="s">
        <v>51</v>
      </c>
    </row>
    <row r="37" spans="1:16" ht="12.75">
      <c r="A37" s="25" t="s">
        <v>45</v>
      </c>
      <c s="29" t="s">
        <v>42</v>
      </c>
      <c s="29" t="s">
        <v>265</v>
      </c>
      <c s="25" t="s">
        <v>51</v>
      </c>
      <c s="30" t="s">
        <v>266</v>
      </c>
      <c s="31" t="s">
        <v>104</v>
      </c>
      <c s="32">
        <v>21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267</v>
      </c>
    </row>
    <row r="39" spans="1:5" ht="12.75">
      <c r="A39" s="38" t="s">
        <v>52</v>
      </c>
      <c r="E39" s="37" t="s">
        <v>51</v>
      </c>
    </row>
    <row r="40" spans="1:16" ht="12.75">
      <c r="A40" s="25" t="s">
        <v>45</v>
      </c>
      <c s="29" t="s">
        <v>113</v>
      </c>
      <c s="29" t="s">
        <v>118</v>
      </c>
      <c s="25" t="s">
        <v>51</v>
      </c>
      <c s="30" t="s">
        <v>119</v>
      </c>
      <c s="31" t="s">
        <v>92</v>
      </c>
      <c s="32">
        <v>13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268</v>
      </c>
    </row>
    <row r="42" spans="1:5" ht="12.75">
      <c r="A42" s="38" t="s">
        <v>52</v>
      </c>
      <c r="E42" s="37" t="s">
        <v>51</v>
      </c>
    </row>
    <row r="43" spans="1:16" ht="12.75">
      <c r="A43" s="25" t="s">
        <v>45</v>
      </c>
      <c s="29" t="s">
        <v>117</v>
      </c>
      <c s="29" t="s">
        <v>122</v>
      </c>
      <c s="25" t="s">
        <v>51</v>
      </c>
      <c s="30" t="s">
        <v>123</v>
      </c>
      <c s="31" t="s">
        <v>124</v>
      </c>
      <c s="32">
        <v>75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269</v>
      </c>
    </row>
    <row r="45" spans="1:5" ht="12.75">
      <c r="A45" s="38" t="s">
        <v>52</v>
      </c>
      <c r="E45" s="37" t="s">
        <v>51</v>
      </c>
    </row>
    <row r="46" spans="1:16" ht="12.75">
      <c r="A46" s="25" t="s">
        <v>45</v>
      </c>
      <c s="29" t="s">
        <v>121</v>
      </c>
      <c s="29" t="s">
        <v>127</v>
      </c>
      <c s="25" t="s">
        <v>51</v>
      </c>
      <c s="30" t="s">
        <v>128</v>
      </c>
      <c s="31" t="s">
        <v>92</v>
      </c>
      <c s="32">
        <v>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270</v>
      </c>
    </row>
    <row r="48" spans="1:5" ht="12.75">
      <c r="A48" s="38" t="s">
        <v>52</v>
      </c>
      <c r="E48" s="37" t="s">
        <v>51</v>
      </c>
    </row>
    <row r="49" spans="1:16" ht="12.75">
      <c r="A49" s="25" t="s">
        <v>45</v>
      </c>
      <c s="29" t="s">
        <v>126</v>
      </c>
      <c s="29" t="s">
        <v>131</v>
      </c>
      <c s="25" t="s">
        <v>51</v>
      </c>
      <c s="30" t="s">
        <v>132</v>
      </c>
      <c s="31" t="s">
        <v>124</v>
      </c>
      <c s="32">
        <v>40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133</v>
      </c>
    </row>
    <row r="51" spans="1:5" ht="12.75">
      <c r="A51" s="38" t="s">
        <v>52</v>
      </c>
      <c r="E51" s="37" t="s">
        <v>51</v>
      </c>
    </row>
    <row r="52" spans="1:16" ht="12.75">
      <c r="A52" s="25" t="s">
        <v>45</v>
      </c>
      <c s="29" t="s">
        <v>130</v>
      </c>
      <c s="29" t="s">
        <v>271</v>
      </c>
      <c s="25" t="s">
        <v>51</v>
      </c>
      <c s="30" t="s">
        <v>272</v>
      </c>
      <c s="31" t="s">
        <v>173</v>
      </c>
      <c s="32">
        <v>1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273</v>
      </c>
    </row>
    <row r="54" spans="1:5" ht="12.75">
      <c r="A54" s="36" t="s">
        <v>52</v>
      </c>
      <c r="E54" s="37" t="s">
        <v>51</v>
      </c>
    </row>
    <row r="55" spans="1:18" ht="12.75" customHeight="1">
      <c r="A55" s="6" t="s">
        <v>43</v>
      </c>
      <c s="6"/>
      <c s="41" t="s">
        <v>23</v>
      </c>
      <c s="6"/>
      <c s="27" t="s">
        <v>274</v>
      </c>
      <c s="6"/>
      <c s="6"/>
      <c s="6"/>
      <c s="42">
        <f>0+Q55</f>
      </c>
      <c r="O55">
        <f>0+R55</f>
      </c>
      <c r="Q55">
        <f>0+I56+I59</f>
      </c>
      <c>
        <f>0+O56+O59</f>
      </c>
    </row>
    <row r="56" spans="1:16" ht="12.75">
      <c r="A56" s="25" t="s">
        <v>45</v>
      </c>
      <c s="29" t="s">
        <v>135</v>
      </c>
      <c s="29" t="s">
        <v>275</v>
      </c>
      <c s="25" t="s">
        <v>47</v>
      </c>
      <c s="30" t="s">
        <v>276</v>
      </c>
      <c s="31" t="s">
        <v>92</v>
      </c>
      <c s="32">
        <v>1.1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277</v>
      </c>
    </row>
    <row r="58" spans="1:5" ht="12.75">
      <c r="A58" s="38" t="s">
        <v>52</v>
      </c>
      <c r="E58" s="37" t="s">
        <v>51</v>
      </c>
    </row>
    <row r="59" spans="1:16" ht="12.75">
      <c r="A59" s="25" t="s">
        <v>45</v>
      </c>
      <c s="29" t="s">
        <v>139</v>
      </c>
      <c s="29" t="s">
        <v>275</v>
      </c>
      <c s="25" t="s">
        <v>53</v>
      </c>
      <c s="30" t="s">
        <v>276</v>
      </c>
      <c s="31" t="s">
        <v>92</v>
      </c>
      <c s="32">
        <v>0.1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278</v>
      </c>
    </row>
    <row r="61" spans="1:5" ht="12.75">
      <c r="A61" s="36" t="s">
        <v>52</v>
      </c>
      <c r="E61" s="37" t="s">
        <v>51</v>
      </c>
    </row>
    <row r="62" spans="1:18" ht="12.75" customHeight="1">
      <c r="A62" s="6" t="s">
        <v>43</v>
      </c>
      <c s="6"/>
      <c s="41" t="s">
        <v>33</v>
      </c>
      <c s="6"/>
      <c s="27" t="s">
        <v>279</v>
      </c>
      <c s="6"/>
      <c s="6"/>
      <c s="6"/>
      <c s="42">
        <f>0+Q62</f>
      </c>
      <c r="O62">
        <f>0+R62</f>
      </c>
      <c r="Q62">
        <f>0+I63</f>
      </c>
      <c>
        <f>0+O63</f>
      </c>
    </row>
    <row r="63" spans="1:16" ht="12.75">
      <c r="A63" s="25" t="s">
        <v>45</v>
      </c>
      <c s="29" t="s">
        <v>143</v>
      </c>
      <c s="29" t="s">
        <v>280</v>
      </c>
      <c s="25" t="s">
        <v>51</v>
      </c>
      <c s="30" t="s">
        <v>281</v>
      </c>
      <c s="31" t="s">
        <v>92</v>
      </c>
      <c s="32">
        <v>1.1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25.5">
      <c r="A64" s="34" t="s">
        <v>50</v>
      </c>
      <c r="E64" s="35" t="s">
        <v>282</v>
      </c>
    </row>
    <row r="65" spans="1:5" ht="12.75">
      <c r="A65" s="36" t="s">
        <v>52</v>
      </c>
      <c r="E65" s="37" t="s">
        <v>51</v>
      </c>
    </row>
    <row r="66" spans="1:18" ht="12.75" customHeight="1">
      <c r="A66" s="6" t="s">
        <v>43</v>
      </c>
      <c s="6"/>
      <c s="41" t="s">
        <v>35</v>
      </c>
      <c s="6"/>
      <c s="27" t="s">
        <v>134</v>
      </c>
      <c s="6"/>
      <c s="6"/>
      <c s="6"/>
      <c s="42">
        <f>0+Q66</f>
      </c>
      <c r="O66">
        <f>0+R66</f>
      </c>
      <c r="Q66">
        <f>0+I67+I70+I73+I76+I79+I82</f>
      </c>
      <c>
        <f>0+O67+O70+O73+O76+O79+O82</f>
      </c>
    </row>
    <row r="67" spans="1:16" ht="12.75">
      <c r="A67" s="25" t="s">
        <v>45</v>
      </c>
      <c s="29" t="s">
        <v>145</v>
      </c>
      <c s="29" t="s">
        <v>136</v>
      </c>
      <c s="25" t="s">
        <v>51</v>
      </c>
      <c s="30" t="s">
        <v>137</v>
      </c>
      <c s="31" t="s">
        <v>92</v>
      </c>
      <c s="32">
        <v>8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138</v>
      </c>
    </row>
    <row r="69" spans="1:5" ht="12.75">
      <c r="A69" s="38" t="s">
        <v>52</v>
      </c>
      <c r="E69" s="37" t="s">
        <v>51</v>
      </c>
    </row>
    <row r="70" spans="1:16" ht="12.75">
      <c r="A70" s="25" t="s">
        <v>45</v>
      </c>
      <c s="29" t="s">
        <v>149</v>
      </c>
      <c s="29" t="s">
        <v>283</v>
      </c>
      <c s="25" t="s">
        <v>51</v>
      </c>
      <c s="30" t="s">
        <v>284</v>
      </c>
      <c s="31" t="s">
        <v>92</v>
      </c>
      <c s="32">
        <v>1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285</v>
      </c>
    </row>
    <row r="72" spans="1:5" ht="12.75">
      <c r="A72" s="38" t="s">
        <v>52</v>
      </c>
      <c r="E72" s="37" t="s">
        <v>51</v>
      </c>
    </row>
    <row r="73" spans="1:16" ht="12.75">
      <c r="A73" s="25" t="s">
        <v>45</v>
      </c>
      <c s="29" t="s">
        <v>153</v>
      </c>
      <c s="29" t="s">
        <v>140</v>
      </c>
      <c s="25" t="s">
        <v>51</v>
      </c>
      <c s="30" t="s">
        <v>141</v>
      </c>
      <c s="31" t="s">
        <v>124</v>
      </c>
      <c s="32">
        <v>5.4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142</v>
      </c>
    </row>
    <row r="75" spans="1:5" ht="12.75">
      <c r="A75" s="38" t="s">
        <v>52</v>
      </c>
      <c r="E75" s="37" t="s">
        <v>51</v>
      </c>
    </row>
    <row r="76" spans="1:16" ht="12.75">
      <c r="A76" s="25" t="s">
        <v>45</v>
      </c>
      <c s="29" t="s">
        <v>157</v>
      </c>
      <c s="29" t="s">
        <v>146</v>
      </c>
      <c s="25" t="s">
        <v>51</v>
      </c>
      <c s="30" t="s">
        <v>147</v>
      </c>
      <c s="31" t="s">
        <v>124</v>
      </c>
      <c s="32">
        <v>5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148</v>
      </c>
    </row>
    <row r="78" spans="1:5" ht="12.75">
      <c r="A78" s="38" t="s">
        <v>52</v>
      </c>
      <c r="E78" s="37" t="s">
        <v>51</v>
      </c>
    </row>
    <row r="79" spans="1:16" ht="12.75">
      <c r="A79" s="25" t="s">
        <v>45</v>
      </c>
      <c s="29" t="s">
        <v>161</v>
      </c>
      <c s="29" t="s">
        <v>162</v>
      </c>
      <c s="25" t="s">
        <v>51</v>
      </c>
      <c s="30" t="s">
        <v>163</v>
      </c>
      <c s="31" t="s">
        <v>124</v>
      </c>
      <c s="32">
        <v>52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25.5">
      <c r="A80" s="34" t="s">
        <v>50</v>
      </c>
      <c r="E80" s="35" t="s">
        <v>164</v>
      </c>
    </row>
    <row r="81" spans="1:5" ht="12.75">
      <c r="A81" s="38" t="s">
        <v>52</v>
      </c>
      <c r="E81" s="37" t="s">
        <v>51</v>
      </c>
    </row>
    <row r="82" spans="1:16" ht="25.5">
      <c r="A82" s="25" t="s">
        <v>45</v>
      </c>
      <c s="29" t="s">
        <v>165</v>
      </c>
      <c s="29" t="s">
        <v>166</v>
      </c>
      <c s="25" t="s">
        <v>51</v>
      </c>
      <c s="30" t="s">
        <v>167</v>
      </c>
      <c s="31" t="s">
        <v>124</v>
      </c>
      <c s="32">
        <v>20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286</v>
      </c>
    </row>
    <row r="84" spans="1:5" ht="12.75">
      <c r="A84" s="36" t="s">
        <v>52</v>
      </c>
      <c r="E84" s="37" t="s">
        <v>51</v>
      </c>
    </row>
    <row r="85" spans="1:18" ht="12.75" customHeight="1">
      <c r="A85" s="6" t="s">
        <v>43</v>
      </c>
      <c s="6"/>
      <c s="41" t="s">
        <v>67</v>
      </c>
      <c s="6"/>
      <c s="27" t="s">
        <v>287</v>
      </c>
      <c s="6"/>
      <c s="6"/>
      <c s="6"/>
      <c s="42">
        <f>0+Q85</f>
      </c>
      <c r="O85">
        <f>0+R85</f>
      </c>
      <c r="Q85">
        <f>0+I86+I89</f>
      </c>
      <c>
        <f>0+O86+O89</f>
      </c>
    </row>
    <row r="86" spans="1:16" ht="12.75">
      <c r="A86" s="25" t="s">
        <v>45</v>
      </c>
      <c s="29" t="s">
        <v>170</v>
      </c>
      <c s="29" t="s">
        <v>288</v>
      </c>
      <c s="25" t="s">
        <v>51</v>
      </c>
      <c s="30" t="s">
        <v>289</v>
      </c>
      <c s="31" t="s">
        <v>104</v>
      </c>
      <c s="32">
        <v>6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290</v>
      </c>
    </row>
    <row r="88" spans="1:5" ht="12.75">
      <c r="A88" s="38" t="s">
        <v>52</v>
      </c>
      <c r="E88" s="37" t="s">
        <v>51</v>
      </c>
    </row>
    <row r="89" spans="1:16" ht="12.75">
      <c r="A89" s="25" t="s">
        <v>45</v>
      </c>
      <c s="29" t="s">
        <v>175</v>
      </c>
      <c s="29" t="s">
        <v>291</v>
      </c>
      <c s="25" t="s">
        <v>51</v>
      </c>
      <c s="30" t="s">
        <v>292</v>
      </c>
      <c s="31" t="s">
        <v>104</v>
      </c>
      <c s="32">
        <v>33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293</v>
      </c>
    </row>
    <row r="91" spans="1:5" ht="12.75">
      <c r="A91" s="36" t="s">
        <v>52</v>
      </c>
      <c r="E91" s="37" t="s">
        <v>51</v>
      </c>
    </row>
    <row r="92" spans="1:18" ht="12.75" customHeight="1">
      <c r="A92" s="6" t="s">
        <v>43</v>
      </c>
      <c s="6"/>
      <c s="41" t="s">
        <v>71</v>
      </c>
      <c s="6"/>
      <c s="27" t="s">
        <v>169</v>
      </c>
      <c s="6"/>
      <c s="6"/>
      <c s="6"/>
      <c s="42">
        <f>0+Q92</f>
      </c>
      <c r="O92">
        <f>0+R92</f>
      </c>
      <c r="Q92">
        <f>0+I93+I96+I99</f>
      </c>
      <c>
        <f>0+O93+O96+O99</f>
      </c>
    </row>
    <row r="93" spans="1:16" ht="12.75">
      <c r="A93" s="25" t="s">
        <v>45</v>
      </c>
      <c s="29" t="s">
        <v>181</v>
      </c>
      <c s="29" t="s">
        <v>294</v>
      </c>
      <c s="25" t="s">
        <v>177</v>
      </c>
      <c s="30" t="s">
        <v>295</v>
      </c>
      <c s="31" t="s">
        <v>173</v>
      </c>
      <c s="32">
        <v>1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296</v>
      </c>
    </row>
    <row r="95" spans="1:5" ht="12.75">
      <c r="A95" s="38" t="s">
        <v>52</v>
      </c>
      <c r="E95" s="37" t="s">
        <v>51</v>
      </c>
    </row>
    <row r="96" spans="1:16" ht="12.75">
      <c r="A96" s="25" t="s">
        <v>45</v>
      </c>
      <c s="29" t="s">
        <v>186</v>
      </c>
      <c s="29" t="s">
        <v>297</v>
      </c>
      <c s="25" t="s">
        <v>51</v>
      </c>
      <c s="30" t="s">
        <v>298</v>
      </c>
      <c s="31" t="s">
        <v>173</v>
      </c>
      <c s="32">
        <v>1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299</v>
      </c>
    </row>
    <row r="98" spans="1:5" ht="12.75">
      <c r="A98" s="38" t="s">
        <v>52</v>
      </c>
      <c r="E98" s="37" t="s">
        <v>51</v>
      </c>
    </row>
    <row r="99" spans="1:16" ht="12.75">
      <c r="A99" s="25" t="s">
        <v>45</v>
      </c>
      <c s="29" t="s">
        <v>190</v>
      </c>
      <c s="29" t="s">
        <v>300</v>
      </c>
      <c s="25" t="s">
        <v>51</v>
      </c>
      <c s="30" t="s">
        <v>301</v>
      </c>
      <c s="31" t="s">
        <v>92</v>
      </c>
      <c s="32">
        <v>2.1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302</v>
      </c>
    </row>
    <row r="101" spans="1:5" ht="12.75">
      <c r="A101" s="36" t="s">
        <v>52</v>
      </c>
      <c r="E101" s="37" t="s">
        <v>51</v>
      </c>
    </row>
    <row r="102" spans="1:18" ht="12.75" customHeight="1">
      <c r="A102" s="6" t="s">
        <v>43</v>
      </c>
      <c s="6"/>
      <c s="41" t="s">
        <v>40</v>
      </c>
      <c s="6"/>
      <c s="27" t="s">
        <v>180</v>
      </c>
      <c s="6"/>
      <c s="6"/>
      <c s="6"/>
      <c s="42">
        <f>0+Q102</f>
      </c>
      <c r="O102">
        <f>0+R102</f>
      </c>
      <c r="Q102">
        <f>0+I103+I106+I109+I112+I115+I118</f>
      </c>
      <c>
        <f>0+O103+O106+O109+O112+O115+O118</f>
      </c>
    </row>
    <row r="103" spans="1:16" ht="12.75">
      <c r="A103" s="25" t="s">
        <v>45</v>
      </c>
      <c s="29" t="s">
        <v>195</v>
      </c>
      <c s="29" t="s">
        <v>303</v>
      </c>
      <c s="25" t="s">
        <v>51</v>
      </c>
      <c s="30" t="s">
        <v>304</v>
      </c>
      <c s="31" t="s">
        <v>92</v>
      </c>
      <c s="32">
        <v>0.7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305</v>
      </c>
    </row>
    <row r="105" spans="1:5" ht="12.75">
      <c r="A105" s="38" t="s">
        <v>52</v>
      </c>
      <c r="E105" s="37" t="s">
        <v>51</v>
      </c>
    </row>
    <row r="106" spans="1:16" ht="12.75">
      <c r="A106" s="25" t="s">
        <v>45</v>
      </c>
      <c s="29" t="s">
        <v>199</v>
      </c>
      <c s="29" t="s">
        <v>205</v>
      </c>
      <c s="25" t="s">
        <v>51</v>
      </c>
      <c s="30" t="s">
        <v>206</v>
      </c>
      <c s="31" t="s">
        <v>104</v>
      </c>
      <c s="32">
        <v>28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207</v>
      </c>
    </row>
    <row r="108" spans="1:5" ht="12.75">
      <c r="A108" s="38" t="s">
        <v>52</v>
      </c>
      <c r="E108" s="37" t="s">
        <v>51</v>
      </c>
    </row>
    <row r="109" spans="1:16" ht="12.75">
      <c r="A109" s="25" t="s">
        <v>45</v>
      </c>
      <c s="29" t="s">
        <v>204</v>
      </c>
      <c s="29" t="s">
        <v>209</v>
      </c>
      <c s="25" t="s">
        <v>47</v>
      </c>
      <c s="30" t="s">
        <v>210</v>
      </c>
      <c s="31" t="s">
        <v>104</v>
      </c>
      <c s="32">
        <v>16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306</v>
      </c>
    </row>
    <row r="111" spans="1:5" ht="12.75">
      <c r="A111" s="38" t="s">
        <v>52</v>
      </c>
      <c r="E111" s="37" t="s">
        <v>51</v>
      </c>
    </row>
    <row r="112" spans="1:16" ht="12.75">
      <c r="A112" s="25" t="s">
        <v>45</v>
      </c>
      <c s="29" t="s">
        <v>208</v>
      </c>
      <c s="29" t="s">
        <v>209</v>
      </c>
      <c s="25" t="s">
        <v>53</v>
      </c>
      <c s="30" t="s">
        <v>210</v>
      </c>
      <c s="31" t="s">
        <v>104</v>
      </c>
      <c s="32">
        <v>1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50</v>
      </c>
      <c r="E113" s="35" t="s">
        <v>307</v>
      </c>
    </row>
    <row r="114" spans="1:5" ht="12.75">
      <c r="A114" s="38" t="s">
        <v>52</v>
      </c>
      <c r="E114" s="37" t="s">
        <v>51</v>
      </c>
    </row>
    <row r="115" spans="1:16" ht="12.75">
      <c r="A115" s="25" t="s">
        <v>45</v>
      </c>
      <c s="29" t="s">
        <v>212</v>
      </c>
      <c s="29" t="s">
        <v>308</v>
      </c>
      <c s="25" t="s">
        <v>51</v>
      </c>
      <c s="30" t="s">
        <v>309</v>
      </c>
      <c s="31" t="s">
        <v>104</v>
      </c>
      <c s="32">
        <v>10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310</v>
      </c>
    </row>
    <row r="117" spans="1:5" ht="12.75">
      <c r="A117" s="38" t="s">
        <v>52</v>
      </c>
      <c r="E117" s="37" t="s">
        <v>51</v>
      </c>
    </row>
    <row r="118" spans="1:16" ht="12.75">
      <c r="A118" s="25" t="s">
        <v>45</v>
      </c>
      <c s="29" t="s">
        <v>214</v>
      </c>
      <c s="29" t="s">
        <v>223</v>
      </c>
      <c s="25" t="s">
        <v>51</v>
      </c>
      <c s="30" t="s">
        <v>224</v>
      </c>
      <c s="31" t="s">
        <v>104</v>
      </c>
      <c s="32">
        <v>13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25.5">
      <c r="A119" s="34" t="s">
        <v>50</v>
      </c>
      <c r="E119" s="35" t="s">
        <v>225</v>
      </c>
    </row>
    <row r="120" spans="1:5" ht="12.75">
      <c r="A120" s="36" t="s">
        <v>52</v>
      </c>
      <c r="E120" s="37" t="s">
        <v>51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0+O8+O18+O40+O56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311</v>
      </c>
      <c s="39">
        <f>0+I8+I18+I40+I56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311</v>
      </c>
      <c s="6"/>
      <c s="18" t="s">
        <v>312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77</v>
      </c>
      <c s="25" t="s">
        <v>51</v>
      </c>
      <c s="30" t="s">
        <v>78</v>
      </c>
      <c s="31" t="s">
        <v>79</v>
      </c>
      <c s="32">
        <v>13.3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80</v>
      </c>
    </row>
    <row r="11" spans="1:5" ht="12.75">
      <c r="A11" s="38" t="s">
        <v>52</v>
      </c>
      <c r="E11" s="37" t="s">
        <v>313</v>
      </c>
    </row>
    <row r="12" spans="1:16" ht="12.75">
      <c r="A12" s="25" t="s">
        <v>45</v>
      </c>
      <c s="29" t="s">
        <v>23</v>
      </c>
      <c s="29" t="s">
        <v>82</v>
      </c>
      <c s="25" t="s">
        <v>51</v>
      </c>
      <c s="30" t="s">
        <v>83</v>
      </c>
      <c s="31" t="s">
        <v>79</v>
      </c>
      <c s="32">
        <v>7.538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84</v>
      </c>
    </row>
    <row r="14" spans="1:5" ht="51">
      <c r="A14" s="38" t="s">
        <v>52</v>
      </c>
      <c r="E14" s="37" t="s">
        <v>314</v>
      </c>
    </row>
    <row r="15" spans="1:16" ht="12.75">
      <c r="A15" s="25" t="s">
        <v>45</v>
      </c>
      <c s="29" t="s">
        <v>22</v>
      </c>
      <c s="29" t="s">
        <v>86</v>
      </c>
      <c s="25" t="s">
        <v>51</v>
      </c>
      <c s="30" t="s">
        <v>87</v>
      </c>
      <c s="31" t="s">
        <v>79</v>
      </c>
      <c s="32">
        <v>0.96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88</v>
      </c>
    </row>
    <row r="17" spans="1:5" ht="12.75">
      <c r="A17" s="36" t="s">
        <v>52</v>
      </c>
      <c r="E17" s="37" t="s">
        <v>315</v>
      </c>
    </row>
    <row r="18" spans="1:18" ht="12.75" customHeight="1">
      <c r="A18" s="6" t="s">
        <v>43</v>
      </c>
      <c s="6"/>
      <c s="41" t="s">
        <v>29</v>
      </c>
      <c s="6"/>
      <c s="27" t="s">
        <v>94</v>
      </c>
      <c s="6"/>
      <c s="6"/>
      <c s="6"/>
      <c s="42">
        <f>0+Q18</f>
      </c>
      <c r="O18">
        <f>0+R18</f>
      </c>
      <c r="Q18">
        <f>0+I19+I22+I25+I28+I31+I34+I37</f>
      </c>
      <c>
        <f>0+O19+O22+O25+O28+O31+O34+O37</f>
      </c>
    </row>
    <row r="19" spans="1:16" ht="12.75">
      <c r="A19" s="25" t="s">
        <v>45</v>
      </c>
      <c s="29" t="s">
        <v>33</v>
      </c>
      <c s="29" t="s">
        <v>95</v>
      </c>
      <c s="25" t="s">
        <v>51</v>
      </c>
      <c s="30" t="s">
        <v>96</v>
      </c>
      <c s="31" t="s">
        <v>92</v>
      </c>
      <c s="32">
        <v>1.1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97</v>
      </c>
    </row>
    <row r="21" spans="1:5" ht="12.75">
      <c r="A21" s="38" t="s">
        <v>52</v>
      </c>
      <c r="E21" s="37" t="s">
        <v>51</v>
      </c>
    </row>
    <row r="22" spans="1:16" ht="25.5">
      <c r="A22" s="25" t="s">
        <v>45</v>
      </c>
      <c s="29" t="s">
        <v>35</v>
      </c>
      <c s="29" t="s">
        <v>98</v>
      </c>
      <c s="25" t="s">
        <v>51</v>
      </c>
      <c s="30" t="s">
        <v>99</v>
      </c>
      <c s="31" t="s">
        <v>92</v>
      </c>
      <c s="32">
        <v>7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100</v>
      </c>
    </row>
    <row r="24" spans="1:5" ht="12.75">
      <c r="A24" s="38" t="s">
        <v>52</v>
      </c>
      <c r="E24" s="37" t="s">
        <v>51</v>
      </c>
    </row>
    <row r="25" spans="1:16" ht="12.75">
      <c r="A25" s="25" t="s">
        <v>45</v>
      </c>
      <c s="29" t="s">
        <v>37</v>
      </c>
      <c s="29" t="s">
        <v>316</v>
      </c>
      <c s="25" t="s">
        <v>51</v>
      </c>
      <c s="30" t="s">
        <v>317</v>
      </c>
      <c s="31" t="s">
        <v>92</v>
      </c>
      <c s="32">
        <v>1.26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318</v>
      </c>
    </row>
    <row r="27" spans="1:5" ht="12.75">
      <c r="A27" s="38" t="s">
        <v>52</v>
      </c>
      <c r="E27" s="37" t="s">
        <v>319</v>
      </c>
    </row>
    <row r="28" spans="1:16" ht="12.75">
      <c r="A28" s="25" t="s">
        <v>45</v>
      </c>
      <c s="29" t="s">
        <v>67</v>
      </c>
      <c s="29" t="s">
        <v>102</v>
      </c>
      <c s="25" t="s">
        <v>51</v>
      </c>
      <c s="30" t="s">
        <v>103</v>
      </c>
      <c s="31" t="s">
        <v>104</v>
      </c>
      <c s="32">
        <v>20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105</v>
      </c>
    </row>
    <row r="30" spans="1:5" ht="12.75">
      <c r="A30" s="38" t="s">
        <v>52</v>
      </c>
      <c r="E30" s="37" t="s">
        <v>51</v>
      </c>
    </row>
    <row r="31" spans="1:16" ht="12.75">
      <c r="A31" s="25" t="s">
        <v>45</v>
      </c>
      <c s="29" t="s">
        <v>71</v>
      </c>
      <c s="29" t="s">
        <v>106</v>
      </c>
      <c s="25" t="s">
        <v>51</v>
      </c>
      <c s="30" t="s">
        <v>107</v>
      </c>
      <c s="31" t="s">
        <v>92</v>
      </c>
      <c s="32">
        <v>0.4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258</v>
      </c>
    </row>
    <row r="33" spans="1:5" ht="12.75">
      <c r="A33" s="38" t="s">
        <v>52</v>
      </c>
      <c r="E33" s="37" t="s">
        <v>51</v>
      </c>
    </row>
    <row r="34" spans="1:16" ht="12.75">
      <c r="A34" s="25" t="s">
        <v>45</v>
      </c>
      <c s="29" t="s">
        <v>40</v>
      </c>
      <c s="29" t="s">
        <v>110</v>
      </c>
      <c s="25" t="s">
        <v>51</v>
      </c>
      <c s="30" t="s">
        <v>111</v>
      </c>
      <c s="31" t="s">
        <v>104</v>
      </c>
      <c s="32">
        <v>23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112</v>
      </c>
    </row>
    <row r="36" spans="1:5" ht="12.75">
      <c r="A36" s="38" t="s">
        <v>52</v>
      </c>
      <c r="E36" s="37" t="s">
        <v>51</v>
      </c>
    </row>
    <row r="37" spans="1:16" ht="12.75">
      <c r="A37" s="25" t="s">
        <v>45</v>
      </c>
      <c s="29" t="s">
        <v>42</v>
      </c>
      <c s="29" t="s">
        <v>122</v>
      </c>
      <c s="25" t="s">
        <v>51</v>
      </c>
      <c s="30" t="s">
        <v>123</v>
      </c>
      <c s="31" t="s">
        <v>124</v>
      </c>
      <c s="32">
        <v>22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125</v>
      </c>
    </row>
    <row r="39" spans="1:5" ht="12.75">
      <c r="A39" s="36" t="s">
        <v>52</v>
      </c>
      <c r="E39" s="37" t="s">
        <v>51</v>
      </c>
    </row>
    <row r="40" spans="1:18" ht="12.75" customHeight="1">
      <c r="A40" s="6" t="s">
        <v>43</v>
      </c>
      <c s="6"/>
      <c s="41" t="s">
        <v>35</v>
      </c>
      <c s="6"/>
      <c s="27" t="s">
        <v>134</v>
      </c>
      <c s="6"/>
      <c s="6"/>
      <c s="6"/>
      <c s="42">
        <f>0+Q40</f>
      </c>
      <c r="O40">
        <f>0+R40</f>
      </c>
      <c r="Q40">
        <f>0+I41+I44+I47+I50+I53</f>
      </c>
      <c>
        <f>0+O41+O44+O47+O50+O53</f>
      </c>
    </row>
    <row r="41" spans="1:16" ht="12.75">
      <c r="A41" s="25" t="s">
        <v>45</v>
      </c>
      <c s="29" t="s">
        <v>113</v>
      </c>
      <c s="29" t="s">
        <v>136</v>
      </c>
      <c s="25" t="s">
        <v>51</v>
      </c>
      <c s="30" t="s">
        <v>137</v>
      </c>
      <c s="31" t="s">
        <v>92</v>
      </c>
      <c s="32">
        <v>4.3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138</v>
      </c>
    </row>
    <row r="43" spans="1:5" ht="12.75">
      <c r="A43" s="38" t="s">
        <v>52</v>
      </c>
      <c r="E43" s="37" t="s">
        <v>51</v>
      </c>
    </row>
    <row r="44" spans="1:16" ht="12.75">
      <c r="A44" s="25" t="s">
        <v>45</v>
      </c>
      <c s="29" t="s">
        <v>117</v>
      </c>
      <c s="29" t="s">
        <v>140</v>
      </c>
      <c s="25" t="s">
        <v>51</v>
      </c>
      <c s="30" t="s">
        <v>141</v>
      </c>
      <c s="31" t="s">
        <v>124</v>
      </c>
      <c s="32">
        <v>10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142</v>
      </c>
    </row>
    <row r="46" spans="1:5" ht="12.75">
      <c r="A46" s="38" t="s">
        <v>52</v>
      </c>
      <c r="E46" s="37" t="s">
        <v>51</v>
      </c>
    </row>
    <row r="47" spans="1:16" ht="12.75">
      <c r="A47" s="25" t="s">
        <v>45</v>
      </c>
      <c s="29" t="s">
        <v>121</v>
      </c>
      <c s="29" t="s">
        <v>146</v>
      </c>
      <c s="25" t="s">
        <v>51</v>
      </c>
      <c s="30" t="s">
        <v>147</v>
      </c>
      <c s="31" t="s">
        <v>124</v>
      </c>
      <c s="32">
        <v>10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148</v>
      </c>
    </row>
    <row r="49" spans="1:5" ht="12.75">
      <c r="A49" s="38" t="s">
        <v>52</v>
      </c>
      <c r="E49" s="37" t="s">
        <v>51</v>
      </c>
    </row>
    <row r="50" spans="1:16" ht="12.75">
      <c r="A50" s="25" t="s">
        <v>45</v>
      </c>
      <c s="29" t="s">
        <v>126</v>
      </c>
      <c s="29" t="s">
        <v>162</v>
      </c>
      <c s="25" t="s">
        <v>51</v>
      </c>
      <c s="30" t="s">
        <v>163</v>
      </c>
      <c s="31" t="s">
        <v>124</v>
      </c>
      <c s="32">
        <v>35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320</v>
      </c>
    </row>
    <row r="52" spans="1:5" ht="12.75">
      <c r="A52" s="38" t="s">
        <v>52</v>
      </c>
      <c r="E52" s="37" t="s">
        <v>51</v>
      </c>
    </row>
    <row r="53" spans="1:16" ht="25.5">
      <c r="A53" s="25" t="s">
        <v>45</v>
      </c>
      <c s="29" t="s">
        <v>130</v>
      </c>
      <c s="29" t="s">
        <v>166</v>
      </c>
      <c s="25" t="s">
        <v>51</v>
      </c>
      <c s="30" t="s">
        <v>167</v>
      </c>
      <c s="31" t="s">
        <v>124</v>
      </c>
      <c s="32">
        <v>12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286</v>
      </c>
    </row>
    <row r="55" spans="1:5" ht="12.75">
      <c r="A55" s="36" t="s">
        <v>52</v>
      </c>
      <c r="E55" s="37" t="s">
        <v>51</v>
      </c>
    </row>
    <row r="56" spans="1:18" ht="12.75" customHeight="1">
      <c r="A56" s="6" t="s">
        <v>43</v>
      </c>
      <c s="6"/>
      <c s="41" t="s">
        <v>40</v>
      </c>
      <c s="6"/>
      <c s="27" t="s">
        <v>180</v>
      </c>
      <c s="6"/>
      <c s="6"/>
      <c s="6"/>
      <c s="42">
        <f>0+Q56</f>
      </c>
      <c r="O56">
        <f>0+R56</f>
      </c>
      <c r="Q56">
        <f>0+I57+I60+I63+I66</f>
      </c>
      <c>
        <f>0+O57+O60+O63+O66</f>
      </c>
    </row>
    <row r="57" spans="1:16" ht="12.75">
      <c r="A57" s="25" t="s">
        <v>45</v>
      </c>
      <c s="29" t="s">
        <v>135</v>
      </c>
      <c s="29" t="s">
        <v>209</v>
      </c>
      <c s="25" t="s">
        <v>47</v>
      </c>
      <c s="30" t="s">
        <v>210</v>
      </c>
      <c s="31" t="s">
        <v>104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12.75">
      <c r="A58" s="34" t="s">
        <v>50</v>
      </c>
      <c r="E58" s="35" t="s">
        <v>321</v>
      </c>
    </row>
    <row r="59" spans="1:5" ht="12.75">
      <c r="A59" s="38" t="s">
        <v>52</v>
      </c>
      <c r="E59" s="37" t="s">
        <v>51</v>
      </c>
    </row>
    <row r="60" spans="1:16" ht="12.75">
      <c r="A60" s="25" t="s">
        <v>45</v>
      </c>
      <c s="29" t="s">
        <v>139</v>
      </c>
      <c s="29" t="s">
        <v>209</v>
      </c>
      <c s="25" t="s">
        <v>53</v>
      </c>
      <c s="30" t="s">
        <v>210</v>
      </c>
      <c s="31" t="s">
        <v>104</v>
      </c>
      <c s="32">
        <v>4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25.5">
      <c r="A61" s="34" t="s">
        <v>50</v>
      </c>
      <c r="E61" s="35" t="s">
        <v>307</v>
      </c>
    </row>
    <row r="62" spans="1:5" ht="12.75">
      <c r="A62" s="38" t="s">
        <v>52</v>
      </c>
      <c r="E62" s="37" t="s">
        <v>51</v>
      </c>
    </row>
    <row r="63" spans="1:16" ht="12.75">
      <c r="A63" s="25" t="s">
        <v>45</v>
      </c>
      <c s="29" t="s">
        <v>143</v>
      </c>
      <c s="29" t="s">
        <v>209</v>
      </c>
      <c s="25" t="s">
        <v>215</v>
      </c>
      <c s="30" t="s">
        <v>210</v>
      </c>
      <c s="31" t="s">
        <v>104</v>
      </c>
      <c s="32">
        <v>15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12.75">
      <c r="A64" s="34" t="s">
        <v>50</v>
      </c>
      <c r="E64" s="35" t="s">
        <v>306</v>
      </c>
    </row>
    <row r="65" spans="1:5" ht="12.75">
      <c r="A65" s="38" t="s">
        <v>52</v>
      </c>
      <c r="E65" s="37" t="s">
        <v>51</v>
      </c>
    </row>
    <row r="66" spans="1:16" ht="12.75">
      <c r="A66" s="25" t="s">
        <v>45</v>
      </c>
      <c s="29" t="s">
        <v>145</v>
      </c>
      <c s="29" t="s">
        <v>223</v>
      </c>
      <c s="25" t="s">
        <v>51</v>
      </c>
      <c s="30" t="s">
        <v>224</v>
      </c>
      <c s="31" t="s">
        <v>104</v>
      </c>
      <c s="32">
        <v>23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25.5">
      <c r="A67" s="34" t="s">
        <v>50</v>
      </c>
      <c r="E67" s="35" t="s">
        <v>225</v>
      </c>
    </row>
    <row r="68" spans="1:5" ht="12.75">
      <c r="A68" s="36" t="s">
        <v>52</v>
      </c>
      <c r="E68" s="37" t="s">
        <v>51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0+O8+O18+O46+O53+O60+O70+O101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322</v>
      </c>
      <c s="39">
        <f>0+I8+I18+I46+I53+I60+I70+I101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322</v>
      </c>
      <c s="6"/>
      <c s="18" t="s">
        <v>323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77</v>
      </c>
      <c s="25" t="s">
        <v>51</v>
      </c>
      <c s="30" t="s">
        <v>78</v>
      </c>
      <c s="31" t="s">
        <v>79</v>
      </c>
      <c s="32">
        <v>240.5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80</v>
      </c>
    </row>
    <row r="11" spans="1:5" ht="51">
      <c r="A11" s="38" t="s">
        <v>52</v>
      </c>
      <c r="E11" s="37" t="s">
        <v>324</v>
      </c>
    </row>
    <row r="12" spans="1:16" ht="12.75">
      <c r="A12" s="25" t="s">
        <v>45</v>
      </c>
      <c s="29" t="s">
        <v>23</v>
      </c>
      <c s="29" t="s">
        <v>86</v>
      </c>
      <c s="25" t="s">
        <v>51</v>
      </c>
      <c s="30" t="s">
        <v>87</v>
      </c>
      <c s="31" t="s">
        <v>79</v>
      </c>
      <c s="32">
        <v>24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88</v>
      </c>
    </row>
    <row r="14" spans="1:5" ht="12.75">
      <c r="A14" s="38" t="s">
        <v>52</v>
      </c>
      <c r="E14" s="37" t="s">
        <v>325</v>
      </c>
    </row>
    <row r="15" spans="1:16" ht="12.75">
      <c r="A15" s="25" t="s">
        <v>45</v>
      </c>
      <c s="29" t="s">
        <v>22</v>
      </c>
      <c s="29" t="s">
        <v>90</v>
      </c>
      <c s="25" t="s">
        <v>51</v>
      </c>
      <c s="30" t="s">
        <v>91</v>
      </c>
      <c s="31" t="s">
        <v>92</v>
      </c>
      <c s="32">
        <v>14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93</v>
      </c>
    </row>
    <row r="17" spans="1:5" ht="12.75">
      <c r="A17" s="36" t="s">
        <v>52</v>
      </c>
      <c r="E17" s="37" t="s">
        <v>51</v>
      </c>
    </row>
    <row r="18" spans="1:18" ht="12.75" customHeight="1">
      <c r="A18" s="6" t="s">
        <v>43</v>
      </c>
      <c s="6"/>
      <c s="41" t="s">
        <v>29</v>
      </c>
      <c s="6"/>
      <c s="27" t="s">
        <v>94</v>
      </c>
      <c s="6"/>
      <c s="6"/>
      <c s="6"/>
      <c s="42">
        <f>0+Q18</f>
      </c>
      <c r="O18">
        <f>0+R18</f>
      </c>
      <c r="Q18">
        <f>0+I19+I22+I25+I28+I31+I34+I37+I40+I43</f>
      </c>
      <c>
        <f>0+O19+O22+O25+O28+O31+O34+O37+O40+O43</f>
      </c>
    </row>
    <row r="19" spans="1:16" ht="25.5">
      <c r="A19" s="25" t="s">
        <v>45</v>
      </c>
      <c s="29" t="s">
        <v>33</v>
      </c>
      <c s="29" t="s">
        <v>98</v>
      </c>
      <c s="25" t="s">
        <v>51</v>
      </c>
      <c s="30" t="s">
        <v>99</v>
      </c>
      <c s="31" t="s">
        <v>92</v>
      </c>
      <c s="32">
        <v>55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25.5">
      <c r="A20" s="34" t="s">
        <v>50</v>
      </c>
      <c r="E20" s="35" t="s">
        <v>326</v>
      </c>
    </row>
    <row r="21" spans="1:5" ht="12.75">
      <c r="A21" s="38" t="s">
        <v>52</v>
      </c>
      <c r="E21" s="37" t="s">
        <v>51</v>
      </c>
    </row>
    <row r="22" spans="1:16" ht="12.75">
      <c r="A22" s="25" t="s">
        <v>45</v>
      </c>
      <c s="29" t="s">
        <v>35</v>
      </c>
      <c s="29" t="s">
        <v>106</v>
      </c>
      <c s="25" t="s">
        <v>51</v>
      </c>
      <c s="30" t="s">
        <v>107</v>
      </c>
      <c s="31" t="s">
        <v>92</v>
      </c>
      <c s="32">
        <v>10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327</v>
      </c>
    </row>
    <row r="24" spans="1:5" ht="12.75">
      <c r="A24" s="38" t="s">
        <v>52</v>
      </c>
      <c r="E24" s="37" t="s">
        <v>51</v>
      </c>
    </row>
    <row r="25" spans="1:16" ht="12.75">
      <c r="A25" s="25" t="s">
        <v>45</v>
      </c>
      <c s="29" t="s">
        <v>37</v>
      </c>
      <c s="29" t="s">
        <v>110</v>
      </c>
      <c s="25" t="s">
        <v>51</v>
      </c>
      <c s="30" t="s">
        <v>111</v>
      </c>
      <c s="31" t="s">
        <v>104</v>
      </c>
      <c s="32">
        <v>81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112</v>
      </c>
    </row>
    <row r="27" spans="1:5" ht="12.75">
      <c r="A27" s="38" t="s">
        <v>52</v>
      </c>
      <c r="E27" s="37" t="s">
        <v>51</v>
      </c>
    </row>
    <row r="28" spans="1:16" ht="12.75">
      <c r="A28" s="25" t="s">
        <v>45</v>
      </c>
      <c s="29" t="s">
        <v>67</v>
      </c>
      <c s="29" t="s">
        <v>259</v>
      </c>
      <c s="25" t="s">
        <v>51</v>
      </c>
      <c s="30" t="s">
        <v>260</v>
      </c>
      <c s="31" t="s">
        <v>92</v>
      </c>
      <c s="32">
        <v>3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261</v>
      </c>
    </row>
    <row r="30" spans="1:5" ht="12.75">
      <c r="A30" s="38" t="s">
        <v>52</v>
      </c>
      <c r="E30" s="37" t="s">
        <v>51</v>
      </c>
    </row>
    <row r="31" spans="1:16" ht="12.75">
      <c r="A31" s="25" t="s">
        <v>45</v>
      </c>
      <c s="29" t="s">
        <v>71</v>
      </c>
      <c s="29" t="s">
        <v>328</v>
      </c>
      <c s="25" t="s">
        <v>51</v>
      </c>
      <c s="30" t="s">
        <v>329</v>
      </c>
      <c s="31" t="s">
        <v>92</v>
      </c>
      <c s="32">
        <v>65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25.5">
      <c r="A32" s="34" t="s">
        <v>50</v>
      </c>
      <c r="E32" s="35" t="s">
        <v>330</v>
      </c>
    </row>
    <row r="33" spans="1:5" ht="12.75">
      <c r="A33" s="38" t="s">
        <v>52</v>
      </c>
      <c r="E33" s="37" t="s">
        <v>51</v>
      </c>
    </row>
    <row r="34" spans="1:16" ht="12.75">
      <c r="A34" s="25" t="s">
        <v>45</v>
      </c>
      <c s="29" t="s">
        <v>40</v>
      </c>
      <c s="29" t="s">
        <v>118</v>
      </c>
      <c s="25" t="s">
        <v>51</v>
      </c>
      <c s="30" t="s">
        <v>119</v>
      </c>
      <c s="31" t="s">
        <v>92</v>
      </c>
      <c s="32">
        <v>42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268</v>
      </c>
    </row>
    <row r="36" spans="1:5" ht="12.75">
      <c r="A36" s="38" t="s">
        <v>52</v>
      </c>
      <c r="E36" s="37" t="s">
        <v>51</v>
      </c>
    </row>
    <row r="37" spans="1:16" ht="12.75">
      <c r="A37" s="25" t="s">
        <v>45</v>
      </c>
      <c s="29" t="s">
        <v>42</v>
      </c>
      <c s="29" t="s">
        <v>331</v>
      </c>
      <c s="25" t="s">
        <v>51</v>
      </c>
      <c s="30" t="s">
        <v>332</v>
      </c>
      <c s="31" t="s">
        <v>92</v>
      </c>
      <c s="32">
        <v>19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333</v>
      </c>
    </row>
    <row r="39" spans="1:5" ht="12.75">
      <c r="A39" s="38" t="s">
        <v>52</v>
      </c>
      <c r="E39" s="37" t="s">
        <v>51</v>
      </c>
    </row>
    <row r="40" spans="1:16" ht="12.75">
      <c r="A40" s="25" t="s">
        <v>45</v>
      </c>
      <c s="29" t="s">
        <v>113</v>
      </c>
      <c s="29" t="s">
        <v>127</v>
      </c>
      <c s="25" t="s">
        <v>51</v>
      </c>
      <c s="30" t="s">
        <v>128</v>
      </c>
      <c s="31" t="s">
        <v>92</v>
      </c>
      <c s="32">
        <v>14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270</v>
      </c>
    </row>
    <row r="42" spans="1:5" ht="12.75">
      <c r="A42" s="38" t="s">
        <v>52</v>
      </c>
      <c r="E42" s="37" t="s">
        <v>51</v>
      </c>
    </row>
    <row r="43" spans="1:16" ht="12.75">
      <c r="A43" s="25" t="s">
        <v>45</v>
      </c>
      <c s="29" t="s">
        <v>117</v>
      </c>
      <c s="29" t="s">
        <v>131</v>
      </c>
      <c s="25" t="s">
        <v>51</v>
      </c>
      <c s="30" t="s">
        <v>132</v>
      </c>
      <c s="31" t="s">
        <v>124</v>
      </c>
      <c s="32">
        <v>94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51</v>
      </c>
    </row>
    <row r="45" spans="1:5" ht="12.75">
      <c r="A45" s="36" t="s">
        <v>52</v>
      </c>
      <c r="E45" s="37" t="s">
        <v>51</v>
      </c>
    </row>
    <row r="46" spans="1:18" ht="12.75" customHeight="1">
      <c r="A46" s="6" t="s">
        <v>43</v>
      </c>
      <c s="6"/>
      <c s="41" t="s">
        <v>23</v>
      </c>
      <c s="6"/>
      <c s="27" t="s">
        <v>274</v>
      </c>
      <c s="6"/>
      <c s="6"/>
      <c s="6"/>
      <c s="42">
        <f>0+Q46</f>
      </c>
      <c r="O46">
        <f>0+R46</f>
      </c>
      <c r="Q46">
        <f>0+I47+I50</f>
      </c>
      <c>
        <f>0+O47+O50</f>
      </c>
    </row>
    <row r="47" spans="1:16" ht="12.75">
      <c r="A47" s="25" t="s">
        <v>45</v>
      </c>
      <c s="29" t="s">
        <v>121</v>
      </c>
      <c s="29" t="s">
        <v>334</v>
      </c>
      <c s="25" t="s">
        <v>51</v>
      </c>
      <c s="30" t="s">
        <v>335</v>
      </c>
      <c s="31" t="s">
        <v>104</v>
      </c>
      <c s="32">
        <v>29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336</v>
      </c>
    </row>
    <row r="49" spans="1:5" ht="12.75">
      <c r="A49" s="38" t="s">
        <v>52</v>
      </c>
      <c r="E49" s="37" t="s">
        <v>51</v>
      </c>
    </row>
    <row r="50" spans="1:16" ht="12.75">
      <c r="A50" s="25" t="s">
        <v>45</v>
      </c>
      <c s="29" t="s">
        <v>126</v>
      </c>
      <c s="29" t="s">
        <v>337</v>
      </c>
      <c s="25" t="s">
        <v>51</v>
      </c>
      <c s="30" t="s">
        <v>338</v>
      </c>
      <c s="31" t="s">
        <v>124</v>
      </c>
      <c s="32">
        <v>3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339</v>
      </c>
    </row>
    <row r="52" spans="1:5" ht="12.75">
      <c r="A52" s="36" t="s">
        <v>52</v>
      </c>
      <c r="E52" s="37" t="s">
        <v>340</v>
      </c>
    </row>
    <row r="53" spans="1:18" ht="12.75" customHeight="1">
      <c r="A53" s="6" t="s">
        <v>43</v>
      </c>
      <c s="6"/>
      <c s="41" t="s">
        <v>33</v>
      </c>
      <c s="6"/>
      <c s="27" t="s">
        <v>279</v>
      </c>
      <c s="6"/>
      <c s="6"/>
      <c s="6"/>
      <c s="42">
        <f>0+Q53</f>
      </c>
      <c r="O53">
        <f>0+R53</f>
      </c>
      <c r="Q53">
        <f>0+I54+I57</f>
      </c>
      <c>
        <f>0+O54+O57</f>
      </c>
    </row>
    <row r="54" spans="1:16" ht="12.75">
      <c r="A54" s="25" t="s">
        <v>45</v>
      </c>
      <c s="29" t="s">
        <v>130</v>
      </c>
      <c s="29" t="s">
        <v>341</v>
      </c>
      <c s="25" t="s">
        <v>51</v>
      </c>
      <c s="30" t="s">
        <v>342</v>
      </c>
      <c s="31" t="s">
        <v>92</v>
      </c>
      <c s="32">
        <v>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343</v>
      </c>
    </row>
    <row r="56" spans="1:5" ht="12.75">
      <c r="A56" s="38" t="s">
        <v>52</v>
      </c>
      <c r="E56" s="37" t="s">
        <v>51</v>
      </c>
    </row>
    <row r="57" spans="1:16" ht="12.75">
      <c r="A57" s="25" t="s">
        <v>45</v>
      </c>
      <c s="29" t="s">
        <v>135</v>
      </c>
      <c s="29" t="s">
        <v>280</v>
      </c>
      <c s="25" t="s">
        <v>51</v>
      </c>
      <c s="30" t="s">
        <v>281</v>
      </c>
      <c s="31" t="s">
        <v>92</v>
      </c>
      <c s="32">
        <v>2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25.5">
      <c r="A58" s="34" t="s">
        <v>50</v>
      </c>
      <c r="E58" s="35" t="s">
        <v>282</v>
      </c>
    </row>
    <row r="59" spans="1:5" ht="12.75">
      <c r="A59" s="36" t="s">
        <v>52</v>
      </c>
      <c r="E59" s="37" t="s">
        <v>51</v>
      </c>
    </row>
    <row r="60" spans="1:18" ht="12.75" customHeight="1">
      <c r="A60" s="6" t="s">
        <v>43</v>
      </c>
      <c s="6"/>
      <c s="41" t="s">
        <v>35</v>
      </c>
      <c s="6"/>
      <c s="27" t="s">
        <v>134</v>
      </c>
      <c s="6"/>
      <c s="6"/>
      <c s="6"/>
      <c s="42">
        <f>0+Q60</f>
      </c>
      <c r="O60">
        <f>0+R60</f>
      </c>
      <c r="Q60">
        <f>0+I61+I64+I67</f>
      </c>
      <c>
        <f>0+O61+O64+O67</f>
      </c>
    </row>
    <row r="61" spans="1:16" ht="12.75">
      <c r="A61" s="25" t="s">
        <v>45</v>
      </c>
      <c s="29" t="s">
        <v>139</v>
      </c>
      <c s="29" t="s">
        <v>283</v>
      </c>
      <c s="25" t="s">
        <v>51</v>
      </c>
      <c s="30" t="s">
        <v>284</v>
      </c>
      <c s="31" t="s">
        <v>92</v>
      </c>
      <c s="32">
        <v>0.1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285</v>
      </c>
    </row>
    <row r="63" spans="1:5" ht="12.75">
      <c r="A63" s="38" t="s">
        <v>52</v>
      </c>
      <c r="E63" s="37" t="s">
        <v>51</v>
      </c>
    </row>
    <row r="64" spans="1:16" ht="12.75">
      <c r="A64" s="25" t="s">
        <v>45</v>
      </c>
      <c s="29" t="s">
        <v>143</v>
      </c>
      <c s="29" t="s">
        <v>140</v>
      </c>
      <c s="25" t="s">
        <v>51</v>
      </c>
      <c s="30" t="s">
        <v>141</v>
      </c>
      <c s="31" t="s">
        <v>124</v>
      </c>
      <c s="32">
        <v>28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142</v>
      </c>
    </row>
    <row r="66" spans="1:5" ht="12.75">
      <c r="A66" s="38" t="s">
        <v>52</v>
      </c>
      <c r="E66" s="37" t="s">
        <v>51</v>
      </c>
    </row>
    <row r="67" spans="1:16" ht="12.75">
      <c r="A67" s="25" t="s">
        <v>45</v>
      </c>
      <c s="29" t="s">
        <v>145</v>
      </c>
      <c s="29" t="s">
        <v>146</v>
      </c>
      <c s="25" t="s">
        <v>51</v>
      </c>
      <c s="30" t="s">
        <v>147</v>
      </c>
      <c s="31" t="s">
        <v>124</v>
      </c>
      <c s="32">
        <v>28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148</v>
      </c>
    </row>
    <row r="69" spans="1:5" ht="12.75">
      <c r="A69" s="36" t="s">
        <v>52</v>
      </c>
      <c r="E69" s="37" t="s">
        <v>51</v>
      </c>
    </row>
    <row r="70" spans="1:18" ht="12.75" customHeight="1">
      <c r="A70" s="6" t="s">
        <v>43</v>
      </c>
      <c s="6"/>
      <c s="41" t="s">
        <v>71</v>
      </c>
      <c s="6"/>
      <c s="27" t="s">
        <v>169</v>
      </c>
      <c s="6"/>
      <c s="6"/>
      <c s="6"/>
      <c s="42">
        <f>0+Q70</f>
      </c>
      <c r="O70">
        <f>0+R70</f>
      </c>
      <c r="Q70">
        <f>0+I71+I74+I77+I80+I83+I86+I89+I92+I95+I98</f>
      </c>
      <c>
        <f>0+O71+O74+O77+O80+O83+O86+O89+O92+O95+O98</f>
      </c>
    </row>
    <row r="71" spans="1:16" ht="12.75">
      <c r="A71" s="25" t="s">
        <v>45</v>
      </c>
      <c s="29" t="s">
        <v>149</v>
      </c>
      <c s="29" t="s">
        <v>344</v>
      </c>
      <c s="25" t="s">
        <v>51</v>
      </c>
      <c s="30" t="s">
        <v>345</v>
      </c>
      <c s="31" t="s">
        <v>104</v>
      </c>
      <c s="32">
        <v>4.2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346</v>
      </c>
    </row>
    <row r="73" spans="1:5" ht="12.75">
      <c r="A73" s="38" t="s">
        <v>52</v>
      </c>
      <c r="E73" s="37" t="s">
        <v>51</v>
      </c>
    </row>
    <row r="74" spans="1:16" ht="12.75">
      <c r="A74" s="25" t="s">
        <v>45</v>
      </c>
      <c s="29" t="s">
        <v>153</v>
      </c>
      <c s="29" t="s">
        <v>347</v>
      </c>
      <c s="25" t="s">
        <v>51</v>
      </c>
      <c s="30" t="s">
        <v>348</v>
      </c>
      <c s="31" t="s">
        <v>104</v>
      </c>
      <c s="32">
        <v>29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349</v>
      </c>
    </row>
    <row r="76" spans="1:5" ht="12.75">
      <c r="A76" s="38" t="s">
        <v>52</v>
      </c>
      <c r="E76" s="37" t="s">
        <v>51</v>
      </c>
    </row>
    <row r="77" spans="1:16" ht="12.75">
      <c r="A77" s="25" t="s">
        <v>45</v>
      </c>
      <c s="29" t="s">
        <v>157</v>
      </c>
      <c s="29" t="s">
        <v>350</v>
      </c>
      <c s="25" t="s">
        <v>51</v>
      </c>
      <c s="30" t="s">
        <v>351</v>
      </c>
      <c s="31" t="s">
        <v>173</v>
      </c>
      <c s="32">
        <v>1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352</v>
      </c>
    </row>
    <row r="79" spans="1:5" ht="12.75">
      <c r="A79" s="38" t="s">
        <v>52</v>
      </c>
      <c r="E79" s="37" t="s">
        <v>51</v>
      </c>
    </row>
    <row r="80" spans="1:16" ht="12.75">
      <c r="A80" s="25" t="s">
        <v>45</v>
      </c>
      <c s="29" t="s">
        <v>161</v>
      </c>
      <c s="29" t="s">
        <v>353</v>
      </c>
      <c s="25" t="s">
        <v>51</v>
      </c>
      <c s="30" t="s">
        <v>354</v>
      </c>
      <c s="31" t="s">
        <v>173</v>
      </c>
      <c s="32">
        <v>1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355</v>
      </c>
    </row>
    <row r="82" spans="1:5" ht="12.75">
      <c r="A82" s="38" t="s">
        <v>52</v>
      </c>
      <c r="E82" s="37" t="s">
        <v>51</v>
      </c>
    </row>
    <row r="83" spans="1:16" ht="12.75">
      <c r="A83" s="25" t="s">
        <v>45</v>
      </c>
      <c s="29" t="s">
        <v>165</v>
      </c>
      <c s="29" t="s">
        <v>356</v>
      </c>
      <c s="25" t="s">
        <v>51</v>
      </c>
      <c s="30" t="s">
        <v>357</v>
      </c>
      <c s="31" t="s">
        <v>173</v>
      </c>
      <c s="32">
        <v>2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25.5">
      <c r="A84" s="34" t="s">
        <v>50</v>
      </c>
      <c r="E84" s="35" t="s">
        <v>358</v>
      </c>
    </row>
    <row r="85" spans="1:5" ht="12.75">
      <c r="A85" s="38" t="s">
        <v>52</v>
      </c>
      <c r="E85" s="37" t="s">
        <v>51</v>
      </c>
    </row>
    <row r="86" spans="1:16" ht="12.75">
      <c r="A86" s="25" t="s">
        <v>45</v>
      </c>
      <c s="29" t="s">
        <v>170</v>
      </c>
      <c s="29" t="s">
        <v>359</v>
      </c>
      <c s="25" t="s">
        <v>51</v>
      </c>
      <c s="30" t="s">
        <v>360</v>
      </c>
      <c s="31" t="s">
        <v>104</v>
      </c>
      <c s="32">
        <v>28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361</v>
      </c>
    </row>
    <row r="88" spans="1:5" ht="12.75">
      <c r="A88" s="38" t="s">
        <v>52</v>
      </c>
      <c r="E88" s="37" t="s">
        <v>51</v>
      </c>
    </row>
    <row r="89" spans="1:16" ht="12.75">
      <c r="A89" s="25" t="s">
        <v>45</v>
      </c>
      <c s="29" t="s">
        <v>175</v>
      </c>
      <c s="29" t="s">
        <v>362</v>
      </c>
      <c s="25" t="s">
        <v>51</v>
      </c>
      <c s="30" t="s">
        <v>363</v>
      </c>
      <c s="31" t="s">
        <v>173</v>
      </c>
      <c s="32">
        <v>1</v>
      </c>
      <c s="33">
        <v>0</v>
      </c>
      <c s="33">
        <f>ROUND(ROUND(H89,2)*ROUND(G89,3),2)</f>
      </c>
      <c r="O89">
        <f>(I89*21)/100</f>
      </c>
      <c t="s">
        <v>23</v>
      </c>
    </row>
    <row r="90" spans="1:5" ht="12.75">
      <c r="A90" s="34" t="s">
        <v>50</v>
      </c>
      <c r="E90" s="35" t="s">
        <v>364</v>
      </c>
    </row>
    <row r="91" spans="1:5" ht="12.75">
      <c r="A91" s="38" t="s">
        <v>52</v>
      </c>
      <c r="E91" s="37" t="s">
        <v>51</v>
      </c>
    </row>
    <row r="92" spans="1:16" ht="12.75">
      <c r="A92" s="25" t="s">
        <v>45</v>
      </c>
      <c s="29" t="s">
        <v>181</v>
      </c>
      <c s="29" t="s">
        <v>300</v>
      </c>
      <c s="25" t="s">
        <v>51</v>
      </c>
      <c s="30" t="s">
        <v>301</v>
      </c>
      <c s="31" t="s">
        <v>92</v>
      </c>
      <c s="32">
        <v>0.4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12.75">
      <c r="A93" s="34" t="s">
        <v>50</v>
      </c>
      <c r="E93" s="35" t="s">
        <v>365</v>
      </c>
    </row>
    <row r="94" spans="1:5" ht="12.75">
      <c r="A94" s="38" t="s">
        <v>52</v>
      </c>
      <c r="E94" s="37" t="s">
        <v>51</v>
      </c>
    </row>
    <row r="95" spans="1:16" ht="12.75">
      <c r="A95" s="25" t="s">
        <v>45</v>
      </c>
      <c s="29" t="s">
        <v>186</v>
      </c>
      <c s="29" t="s">
        <v>366</v>
      </c>
      <c s="25" t="s">
        <v>51</v>
      </c>
      <c s="30" t="s">
        <v>367</v>
      </c>
      <c s="31" t="s">
        <v>104</v>
      </c>
      <c s="32">
        <v>29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2.75">
      <c r="A96" s="34" t="s">
        <v>50</v>
      </c>
      <c r="E96" s="35" t="s">
        <v>368</v>
      </c>
    </row>
    <row r="97" spans="1:5" ht="12.75">
      <c r="A97" s="38" t="s">
        <v>52</v>
      </c>
      <c r="E97" s="37" t="s">
        <v>51</v>
      </c>
    </row>
    <row r="98" spans="1:16" ht="12.75">
      <c r="A98" s="25" t="s">
        <v>45</v>
      </c>
      <c s="29" t="s">
        <v>190</v>
      </c>
      <c s="29" t="s">
        <v>369</v>
      </c>
      <c s="25" t="s">
        <v>51</v>
      </c>
      <c s="30" t="s">
        <v>370</v>
      </c>
      <c s="31" t="s">
        <v>104</v>
      </c>
      <c s="32">
        <v>29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371</v>
      </c>
    </row>
    <row r="100" spans="1:5" ht="12.75">
      <c r="A100" s="36" t="s">
        <v>52</v>
      </c>
      <c r="E100" s="37" t="s">
        <v>51</v>
      </c>
    </row>
    <row r="101" spans="1:18" ht="12.75" customHeight="1">
      <c r="A101" s="6" t="s">
        <v>43</v>
      </c>
      <c s="6"/>
      <c s="41" t="s">
        <v>40</v>
      </c>
      <c s="6"/>
      <c s="27" t="s">
        <v>180</v>
      </c>
      <c s="6"/>
      <c s="6"/>
      <c s="6"/>
      <c s="42">
        <f>0+Q101</f>
      </c>
      <c r="O101">
        <f>0+R101</f>
      </c>
      <c r="Q101">
        <f>0+I102+I105+I108+I111+I114</f>
      </c>
      <c>
        <f>0+O102+O105+O108+O111+O114</f>
      </c>
    </row>
    <row r="102" spans="1:16" ht="12.75">
      <c r="A102" s="25" t="s">
        <v>45</v>
      </c>
      <c s="29" t="s">
        <v>195</v>
      </c>
      <c s="29" t="s">
        <v>209</v>
      </c>
      <c s="25" t="s">
        <v>51</v>
      </c>
      <c s="30" t="s">
        <v>210</v>
      </c>
      <c s="31" t="s">
        <v>104</v>
      </c>
      <c s="32">
        <v>47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321</v>
      </c>
    </row>
    <row r="104" spans="1:5" ht="12.75">
      <c r="A104" s="38" t="s">
        <v>52</v>
      </c>
      <c r="E104" s="37" t="s">
        <v>51</v>
      </c>
    </row>
    <row r="105" spans="1:16" ht="12.75">
      <c r="A105" s="25" t="s">
        <v>45</v>
      </c>
      <c s="29" t="s">
        <v>199</v>
      </c>
      <c s="29" t="s">
        <v>223</v>
      </c>
      <c s="25" t="s">
        <v>51</v>
      </c>
      <c s="30" t="s">
        <v>224</v>
      </c>
      <c s="31" t="s">
        <v>104</v>
      </c>
      <c s="32">
        <v>81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25.5">
      <c r="A106" s="34" t="s">
        <v>50</v>
      </c>
      <c r="E106" s="35" t="s">
        <v>225</v>
      </c>
    </row>
    <row r="107" spans="1:5" ht="12.75">
      <c r="A107" s="38" t="s">
        <v>52</v>
      </c>
      <c r="E107" s="37" t="s">
        <v>51</v>
      </c>
    </row>
    <row r="108" spans="1:16" ht="25.5">
      <c r="A108" s="25" t="s">
        <v>45</v>
      </c>
      <c s="29" t="s">
        <v>204</v>
      </c>
      <c s="29" t="s">
        <v>372</v>
      </c>
      <c s="25" t="s">
        <v>51</v>
      </c>
      <c s="30" t="s">
        <v>373</v>
      </c>
      <c s="31" t="s">
        <v>104</v>
      </c>
      <c s="32">
        <v>20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374</v>
      </c>
    </row>
    <row r="110" spans="1:5" ht="12.75">
      <c r="A110" s="38" t="s">
        <v>52</v>
      </c>
      <c r="E110" s="37" t="s">
        <v>51</v>
      </c>
    </row>
    <row r="111" spans="1:16" ht="12.75">
      <c r="A111" s="25" t="s">
        <v>45</v>
      </c>
      <c s="29" t="s">
        <v>208</v>
      </c>
      <c s="29" t="s">
        <v>375</v>
      </c>
      <c s="25" t="s">
        <v>51</v>
      </c>
      <c s="30" t="s">
        <v>376</v>
      </c>
      <c s="31" t="s">
        <v>104</v>
      </c>
      <c s="32">
        <v>2.5</v>
      </c>
      <c s="33">
        <v>0</v>
      </c>
      <c s="33">
        <f>ROUND(ROUND(H111,2)*ROUND(G111,3),2)</f>
      </c>
      <c r="O111">
        <f>(I111*21)/100</f>
      </c>
      <c t="s">
        <v>23</v>
      </c>
    </row>
    <row r="112" spans="1:5" ht="12.75">
      <c r="A112" s="34" t="s">
        <v>50</v>
      </c>
      <c r="E112" s="35" t="s">
        <v>377</v>
      </c>
    </row>
    <row r="113" spans="1:5" ht="12.75">
      <c r="A113" s="38" t="s">
        <v>52</v>
      </c>
      <c r="E113" s="37" t="s">
        <v>378</v>
      </c>
    </row>
    <row r="114" spans="1:16" ht="12.75">
      <c r="A114" s="25" t="s">
        <v>45</v>
      </c>
      <c s="29" t="s">
        <v>212</v>
      </c>
      <c s="29" t="s">
        <v>375</v>
      </c>
      <c s="25" t="s">
        <v>177</v>
      </c>
      <c s="30" t="s">
        <v>379</v>
      </c>
      <c s="31" t="s">
        <v>104</v>
      </c>
      <c s="32">
        <v>2.5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380</v>
      </c>
    </row>
    <row r="116" spans="1:5" ht="12.75">
      <c r="A116" s="36" t="s">
        <v>52</v>
      </c>
      <c r="E116" s="37" t="s">
        <v>378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0+O9+O25+O68+O93+O112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385</v>
      </c>
      <c s="39">
        <f>0+I9+I25+I68+I93+I112</f>
      </c>
      <c r="O3" t="s">
        <v>19</v>
      </c>
      <c t="s">
        <v>23</v>
      </c>
    </row>
    <row r="4" spans="1:16" ht="15" customHeight="1">
      <c r="A4" t="s">
        <v>17</v>
      </c>
      <c s="12" t="s">
        <v>381</v>
      </c>
      <c s="13" t="s">
        <v>382</v>
      </c>
      <c s="1"/>
      <c s="14" t="s">
        <v>383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384</v>
      </c>
      <c s="16" t="s">
        <v>18</v>
      </c>
      <c s="17" t="s">
        <v>385</v>
      </c>
      <c s="6"/>
      <c s="18" t="s">
        <v>386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387</v>
      </c>
      <c s="19"/>
      <c s="27" t="s">
        <v>388</v>
      </c>
      <c s="19"/>
      <c s="19"/>
      <c s="19"/>
      <c s="28">
        <f>0+Q9</f>
      </c>
      <c r="O9">
        <f>0+R9</f>
      </c>
      <c r="Q9">
        <f>0+I10+I13+I16+I19+I22</f>
      </c>
      <c>
        <f>0+O10+O13+O16+O19+O22</f>
      </c>
    </row>
    <row r="10" spans="1:16" ht="12.75">
      <c r="A10" s="25" t="s">
        <v>45</v>
      </c>
      <c s="29" t="s">
        <v>29</v>
      </c>
      <c s="29" t="s">
        <v>29</v>
      </c>
      <c s="25" t="s">
        <v>51</v>
      </c>
      <c s="30" t="s">
        <v>389</v>
      </c>
      <c s="31" t="s">
        <v>49</v>
      </c>
      <c s="32">
        <v>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51</v>
      </c>
    </row>
    <row r="12" spans="1:5" ht="12.75">
      <c r="A12" s="38" t="s">
        <v>52</v>
      </c>
      <c r="E12" s="37" t="s">
        <v>51</v>
      </c>
    </row>
    <row r="13" spans="1:16" ht="12.75">
      <c r="A13" s="25" t="s">
        <v>45</v>
      </c>
      <c s="29" t="s">
        <v>23</v>
      </c>
      <c s="29" t="s">
        <v>23</v>
      </c>
      <c s="25" t="s">
        <v>51</v>
      </c>
      <c s="30" t="s">
        <v>390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51</v>
      </c>
    </row>
    <row r="15" spans="1:5" ht="12.75">
      <c r="A15" s="38" t="s">
        <v>52</v>
      </c>
      <c r="E15" s="37" t="s">
        <v>51</v>
      </c>
    </row>
    <row r="16" spans="1:16" ht="12.75">
      <c r="A16" s="25" t="s">
        <v>45</v>
      </c>
      <c s="29" t="s">
        <v>22</v>
      </c>
      <c s="29" t="s">
        <v>22</v>
      </c>
      <c s="25" t="s">
        <v>51</v>
      </c>
      <c s="30" t="s">
        <v>391</v>
      </c>
      <c s="31" t="s">
        <v>49</v>
      </c>
      <c s="32">
        <v>1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51</v>
      </c>
    </row>
    <row r="18" spans="1:5" ht="12.75">
      <c r="A18" s="38" t="s">
        <v>52</v>
      </c>
      <c r="E18" s="37" t="s">
        <v>51</v>
      </c>
    </row>
    <row r="19" spans="1:16" ht="12.75">
      <c r="A19" s="25" t="s">
        <v>45</v>
      </c>
      <c s="29" t="s">
        <v>33</v>
      </c>
      <c s="29" t="s">
        <v>33</v>
      </c>
      <c s="25" t="s">
        <v>51</v>
      </c>
      <c s="30" t="s">
        <v>392</v>
      </c>
      <c s="31" t="s">
        <v>49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51</v>
      </c>
    </row>
    <row r="21" spans="1:5" ht="12.75">
      <c r="A21" s="38" t="s">
        <v>52</v>
      </c>
      <c r="E21" s="37" t="s">
        <v>51</v>
      </c>
    </row>
    <row r="22" spans="1:16" ht="12.75">
      <c r="A22" s="25" t="s">
        <v>45</v>
      </c>
      <c s="29" t="s">
        <v>35</v>
      </c>
      <c s="29" t="s">
        <v>35</v>
      </c>
      <c s="25" t="s">
        <v>51</v>
      </c>
      <c s="30" t="s">
        <v>393</v>
      </c>
      <c s="31" t="s">
        <v>49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51</v>
      </c>
    </row>
    <row r="24" spans="1:5" ht="12.75">
      <c r="A24" s="36" t="s">
        <v>52</v>
      </c>
      <c r="E24" s="37" t="s">
        <v>51</v>
      </c>
    </row>
    <row r="25" spans="1:18" ht="12.75" customHeight="1">
      <c r="A25" s="6" t="s">
        <v>43</v>
      </c>
      <c s="6"/>
      <c s="41" t="s">
        <v>394</v>
      </c>
      <c s="6"/>
      <c s="27" t="s">
        <v>395</v>
      </c>
      <c s="6"/>
      <c s="6"/>
      <c s="6"/>
      <c s="42">
        <f>0+Q25</f>
      </c>
      <c r="O25">
        <f>0+R25</f>
      </c>
      <c r="Q25">
        <f>0+I26+I29+I32+I35+I38+I41+I44+I47+I50+I53+I56+I59+I62+I65</f>
      </c>
      <c>
        <f>0+O26+O29+O32+O35+O38+O41+O44+O47+O50+O53+O56+O59+O62+O65</f>
      </c>
    </row>
    <row r="26" spans="1:16" ht="12.75">
      <c r="A26" s="25" t="s">
        <v>45</v>
      </c>
      <c s="29" t="s">
        <v>29</v>
      </c>
      <c s="29" t="s">
        <v>396</v>
      </c>
      <c s="25" t="s">
        <v>51</v>
      </c>
      <c s="30" t="s">
        <v>397</v>
      </c>
      <c s="31" t="s">
        <v>104</v>
      </c>
      <c s="32">
        <v>24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51</v>
      </c>
    </row>
    <row r="28" spans="1:5" ht="12.75">
      <c r="A28" s="38" t="s">
        <v>52</v>
      </c>
      <c r="E28" s="37" t="s">
        <v>51</v>
      </c>
    </row>
    <row r="29" spans="1:16" ht="12.75">
      <c r="A29" s="25" t="s">
        <v>45</v>
      </c>
      <c s="29" t="s">
        <v>23</v>
      </c>
      <c s="29" t="s">
        <v>398</v>
      </c>
      <c s="25" t="s">
        <v>51</v>
      </c>
      <c s="30" t="s">
        <v>399</v>
      </c>
      <c s="31" t="s">
        <v>400</v>
      </c>
      <c s="32">
        <v>6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51</v>
      </c>
    </row>
    <row r="31" spans="1:5" ht="12.75">
      <c r="A31" s="38" t="s">
        <v>52</v>
      </c>
      <c r="E31" s="37" t="s">
        <v>51</v>
      </c>
    </row>
    <row r="32" spans="1:16" ht="12.75">
      <c r="A32" s="25" t="s">
        <v>45</v>
      </c>
      <c s="29" t="s">
        <v>22</v>
      </c>
      <c s="29" t="s">
        <v>401</v>
      </c>
      <c s="25" t="s">
        <v>51</v>
      </c>
      <c s="30" t="s">
        <v>402</v>
      </c>
      <c s="31" t="s">
        <v>400</v>
      </c>
      <c s="32">
        <v>2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51</v>
      </c>
    </row>
    <row r="34" spans="1:5" ht="12.75">
      <c r="A34" s="38" t="s">
        <v>52</v>
      </c>
      <c r="E34" s="37" t="s">
        <v>51</v>
      </c>
    </row>
    <row r="35" spans="1:16" ht="12.75">
      <c r="A35" s="25" t="s">
        <v>45</v>
      </c>
      <c s="29" t="s">
        <v>33</v>
      </c>
      <c s="29" t="s">
        <v>403</v>
      </c>
      <c s="25" t="s">
        <v>51</v>
      </c>
      <c s="30" t="s">
        <v>404</v>
      </c>
      <c s="31" t="s">
        <v>400</v>
      </c>
      <c s="32">
        <v>16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51</v>
      </c>
    </row>
    <row r="37" spans="1:5" ht="12.75">
      <c r="A37" s="38" t="s">
        <v>52</v>
      </c>
      <c r="E37" s="37" t="s">
        <v>51</v>
      </c>
    </row>
    <row r="38" spans="1:16" ht="12.75">
      <c r="A38" s="25" t="s">
        <v>45</v>
      </c>
      <c s="29" t="s">
        <v>35</v>
      </c>
      <c s="29" t="s">
        <v>405</v>
      </c>
      <c s="25" t="s">
        <v>51</v>
      </c>
      <c s="30" t="s">
        <v>406</v>
      </c>
      <c s="31" t="s">
        <v>400</v>
      </c>
      <c s="32">
        <v>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51</v>
      </c>
    </row>
    <row r="40" spans="1:5" ht="12.75">
      <c r="A40" s="38" t="s">
        <v>52</v>
      </c>
      <c r="E40" s="37" t="s">
        <v>51</v>
      </c>
    </row>
    <row r="41" spans="1:16" ht="12.75">
      <c r="A41" s="25" t="s">
        <v>45</v>
      </c>
      <c s="29" t="s">
        <v>37</v>
      </c>
      <c s="29" t="s">
        <v>407</v>
      </c>
      <c s="25" t="s">
        <v>51</v>
      </c>
      <c s="30" t="s">
        <v>408</v>
      </c>
      <c s="31" t="s">
        <v>400</v>
      </c>
      <c s="32">
        <v>2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51</v>
      </c>
    </row>
    <row r="43" spans="1:5" ht="12.75">
      <c r="A43" s="38" t="s">
        <v>52</v>
      </c>
      <c r="E43" s="37" t="s">
        <v>51</v>
      </c>
    </row>
    <row r="44" spans="1:16" ht="12.75">
      <c r="A44" s="25" t="s">
        <v>45</v>
      </c>
      <c s="29" t="s">
        <v>67</v>
      </c>
      <c s="29" t="s">
        <v>409</v>
      </c>
      <c s="25" t="s">
        <v>51</v>
      </c>
      <c s="30" t="s">
        <v>410</v>
      </c>
      <c s="31" t="s">
        <v>400</v>
      </c>
      <c s="32">
        <v>2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51</v>
      </c>
    </row>
    <row r="46" spans="1:5" ht="12.75">
      <c r="A46" s="38" t="s">
        <v>52</v>
      </c>
      <c r="E46" s="37" t="s">
        <v>51</v>
      </c>
    </row>
    <row r="47" spans="1:16" ht="12.75">
      <c r="A47" s="25" t="s">
        <v>45</v>
      </c>
      <c s="29" t="s">
        <v>71</v>
      </c>
      <c s="29" t="s">
        <v>411</v>
      </c>
      <c s="25" t="s">
        <v>51</v>
      </c>
      <c s="30" t="s">
        <v>412</v>
      </c>
      <c s="31" t="s">
        <v>400</v>
      </c>
      <c s="32">
        <v>2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51</v>
      </c>
    </row>
    <row r="49" spans="1:5" ht="12.75">
      <c r="A49" s="38" t="s">
        <v>52</v>
      </c>
      <c r="E49" s="37" t="s">
        <v>51</v>
      </c>
    </row>
    <row r="50" spans="1:16" ht="12.75">
      <c r="A50" s="25" t="s">
        <v>45</v>
      </c>
      <c s="29" t="s">
        <v>40</v>
      </c>
      <c s="29" t="s">
        <v>413</v>
      </c>
      <c s="25" t="s">
        <v>51</v>
      </c>
      <c s="30" t="s">
        <v>414</v>
      </c>
      <c s="31" t="s">
        <v>104</v>
      </c>
      <c s="32">
        <v>22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51</v>
      </c>
    </row>
    <row r="52" spans="1:5" ht="12.75">
      <c r="A52" s="38" t="s">
        <v>52</v>
      </c>
      <c r="E52" s="37" t="s">
        <v>51</v>
      </c>
    </row>
    <row r="53" spans="1:16" ht="12.75">
      <c r="A53" s="25" t="s">
        <v>45</v>
      </c>
      <c s="29" t="s">
        <v>42</v>
      </c>
      <c s="29" t="s">
        <v>415</v>
      </c>
      <c s="25" t="s">
        <v>51</v>
      </c>
      <c s="30" t="s">
        <v>416</v>
      </c>
      <c s="31" t="s">
        <v>104</v>
      </c>
      <c s="32">
        <v>2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51</v>
      </c>
    </row>
    <row r="55" spans="1:5" ht="12.75">
      <c r="A55" s="38" t="s">
        <v>52</v>
      </c>
      <c r="E55" s="37" t="s">
        <v>51</v>
      </c>
    </row>
    <row r="56" spans="1:16" ht="12.75">
      <c r="A56" s="25" t="s">
        <v>45</v>
      </c>
      <c s="29" t="s">
        <v>113</v>
      </c>
      <c s="29" t="s">
        <v>417</v>
      </c>
      <c s="25" t="s">
        <v>51</v>
      </c>
      <c s="30" t="s">
        <v>418</v>
      </c>
      <c s="31" t="s">
        <v>104</v>
      </c>
      <c s="32">
        <v>14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51</v>
      </c>
    </row>
    <row r="58" spans="1:5" ht="12.75">
      <c r="A58" s="38" t="s">
        <v>52</v>
      </c>
      <c r="E58" s="37" t="s">
        <v>51</v>
      </c>
    </row>
    <row r="59" spans="1:16" ht="12.75">
      <c r="A59" s="25" t="s">
        <v>45</v>
      </c>
      <c s="29" t="s">
        <v>117</v>
      </c>
      <c s="29" t="s">
        <v>419</v>
      </c>
      <c s="25" t="s">
        <v>51</v>
      </c>
      <c s="30" t="s">
        <v>420</v>
      </c>
      <c s="31" t="s">
        <v>104</v>
      </c>
      <c s="32">
        <v>31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51</v>
      </c>
    </row>
    <row r="61" spans="1:5" ht="12.75">
      <c r="A61" s="38" t="s">
        <v>52</v>
      </c>
      <c r="E61" s="37" t="s">
        <v>51</v>
      </c>
    </row>
    <row r="62" spans="1:16" ht="12.75">
      <c r="A62" s="25" t="s">
        <v>45</v>
      </c>
      <c s="29" t="s">
        <v>121</v>
      </c>
      <c s="29" t="s">
        <v>421</v>
      </c>
      <c s="25" t="s">
        <v>51</v>
      </c>
      <c s="30" t="s">
        <v>422</v>
      </c>
      <c s="31" t="s">
        <v>400</v>
      </c>
      <c s="32">
        <v>4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51</v>
      </c>
    </row>
    <row r="64" spans="1:5" ht="12.75">
      <c r="A64" s="38" t="s">
        <v>52</v>
      </c>
      <c r="E64" s="37" t="s">
        <v>51</v>
      </c>
    </row>
    <row r="65" spans="1:16" ht="12.75">
      <c r="A65" s="25" t="s">
        <v>45</v>
      </c>
      <c s="29" t="s">
        <v>126</v>
      </c>
      <c s="29" t="s">
        <v>423</v>
      </c>
      <c s="25" t="s">
        <v>51</v>
      </c>
      <c s="30" t="s">
        <v>424</v>
      </c>
      <c s="31" t="s">
        <v>104</v>
      </c>
      <c s="32">
        <v>18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51</v>
      </c>
    </row>
    <row r="67" spans="1:5" ht="12.75">
      <c r="A67" s="36" t="s">
        <v>52</v>
      </c>
      <c r="E67" s="37" t="s">
        <v>51</v>
      </c>
    </row>
    <row r="68" spans="1:18" ht="12.75" customHeight="1">
      <c r="A68" s="6" t="s">
        <v>43</v>
      </c>
      <c s="6"/>
      <c s="41" t="s">
        <v>425</v>
      </c>
      <c s="6"/>
      <c s="27" t="s">
        <v>426</v>
      </c>
      <c s="6"/>
      <c s="6"/>
      <c s="6"/>
      <c s="42">
        <f>0+Q68</f>
      </c>
      <c r="O68">
        <f>0+R68</f>
      </c>
      <c r="Q68">
        <f>0+I69+I72+I75+I78+I81+I84+I87+I90</f>
      </c>
      <c>
        <f>0+O69+O72+O75+O78+O81+O84+O87+O90</f>
      </c>
    </row>
    <row r="69" spans="1:16" ht="12.75">
      <c r="A69" s="25" t="s">
        <v>45</v>
      </c>
      <c s="29" t="s">
        <v>29</v>
      </c>
      <c s="29" t="s">
        <v>427</v>
      </c>
      <c s="25" t="s">
        <v>51</v>
      </c>
      <c s="30" t="s">
        <v>428</v>
      </c>
      <c s="31" t="s">
        <v>104</v>
      </c>
      <c s="32">
        <v>18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51</v>
      </c>
    </row>
    <row r="71" spans="1:5" ht="12.75">
      <c r="A71" s="38" t="s">
        <v>52</v>
      </c>
      <c r="E71" s="37" t="s">
        <v>51</v>
      </c>
    </row>
    <row r="72" spans="1:16" ht="12.75">
      <c r="A72" s="25" t="s">
        <v>45</v>
      </c>
      <c s="29" t="s">
        <v>23</v>
      </c>
      <c s="29" t="s">
        <v>429</v>
      </c>
      <c s="25" t="s">
        <v>51</v>
      </c>
      <c s="30" t="s">
        <v>430</v>
      </c>
      <c s="31" t="s">
        <v>400</v>
      </c>
      <c s="32">
        <v>10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51</v>
      </c>
    </row>
    <row r="74" spans="1:5" ht="12.75">
      <c r="A74" s="38" t="s">
        <v>52</v>
      </c>
      <c r="E74" s="37" t="s">
        <v>51</v>
      </c>
    </row>
    <row r="75" spans="1:16" ht="12.75">
      <c r="A75" s="25" t="s">
        <v>45</v>
      </c>
      <c s="29" t="s">
        <v>22</v>
      </c>
      <c s="29" t="s">
        <v>431</v>
      </c>
      <c s="25" t="s">
        <v>51</v>
      </c>
      <c s="30" t="s">
        <v>432</v>
      </c>
      <c s="31" t="s">
        <v>433</v>
      </c>
      <c s="32">
        <v>0.02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51</v>
      </c>
    </row>
    <row r="77" spans="1:5" ht="12.75">
      <c r="A77" s="38" t="s">
        <v>52</v>
      </c>
      <c r="E77" s="37" t="s">
        <v>51</v>
      </c>
    </row>
    <row r="78" spans="1:16" ht="12.75">
      <c r="A78" s="25" t="s">
        <v>45</v>
      </c>
      <c s="29" t="s">
        <v>33</v>
      </c>
      <c s="29" t="s">
        <v>434</v>
      </c>
      <c s="25" t="s">
        <v>51</v>
      </c>
      <c s="30" t="s">
        <v>435</v>
      </c>
      <c s="31" t="s">
        <v>92</v>
      </c>
      <c s="32">
        <v>1.2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51</v>
      </c>
    </row>
    <row r="80" spans="1:5" ht="12.75">
      <c r="A80" s="38" t="s">
        <v>52</v>
      </c>
      <c r="E80" s="37" t="s">
        <v>51</v>
      </c>
    </row>
    <row r="81" spans="1:16" ht="12.75">
      <c r="A81" s="25" t="s">
        <v>45</v>
      </c>
      <c s="29" t="s">
        <v>35</v>
      </c>
      <c s="29" t="s">
        <v>434</v>
      </c>
      <c s="25" t="s">
        <v>29</v>
      </c>
      <c s="30" t="s">
        <v>436</v>
      </c>
      <c s="31" t="s">
        <v>92</v>
      </c>
      <c s="32">
        <v>0.6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51</v>
      </c>
    </row>
    <row r="83" spans="1:5" ht="12.75">
      <c r="A83" s="38" t="s">
        <v>52</v>
      </c>
      <c r="E83" s="37" t="s">
        <v>51</v>
      </c>
    </row>
    <row r="84" spans="1:16" ht="12.75">
      <c r="A84" s="25" t="s">
        <v>45</v>
      </c>
      <c s="29" t="s">
        <v>37</v>
      </c>
      <c s="29" t="s">
        <v>437</v>
      </c>
      <c s="25" t="s">
        <v>51</v>
      </c>
      <c s="30" t="s">
        <v>438</v>
      </c>
      <c s="31" t="s">
        <v>92</v>
      </c>
      <c s="32">
        <v>0.6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51</v>
      </c>
    </row>
    <row r="86" spans="1:5" ht="12.75">
      <c r="A86" s="38" t="s">
        <v>52</v>
      </c>
      <c r="E86" s="37" t="s">
        <v>51</v>
      </c>
    </row>
    <row r="87" spans="1:16" ht="12.75">
      <c r="A87" s="25" t="s">
        <v>45</v>
      </c>
      <c s="29" t="s">
        <v>67</v>
      </c>
      <c s="29" t="s">
        <v>439</v>
      </c>
      <c s="25" t="s">
        <v>51</v>
      </c>
      <c s="30" t="s">
        <v>440</v>
      </c>
      <c s="31" t="s">
        <v>104</v>
      </c>
      <c s="32">
        <v>18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51</v>
      </c>
    </row>
    <row r="89" spans="1:5" ht="12.75">
      <c r="A89" s="38" t="s">
        <v>52</v>
      </c>
      <c r="E89" s="37" t="s">
        <v>51</v>
      </c>
    </row>
    <row r="90" spans="1:16" ht="12.75">
      <c r="A90" s="25" t="s">
        <v>45</v>
      </c>
      <c s="29" t="s">
        <v>71</v>
      </c>
      <c s="29" t="s">
        <v>441</v>
      </c>
      <c s="25" t="s">
        <v>51</v>
      </c>
      <c s="30" t="s">
        <v>442</v>
      </c>
      <c s="31" t="s">
        <v>104</v>
      </c>
      <c s="32">
        <v>18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51</v>
      </c>
    </row>
    <row r="92" spans="1:5" ht="12.75">
      <c r="A92" s="36" t="s">
        <v>52</v>
      </c>
      <c r="E92" s="37" t="s">
        <v>51</v>
      </c>
    </row>
    <row r="93" spans="1:18" ht="12.75" customHeight="1">
      <c r="A93" s="6" t="s">
        <v>43</v>
      </c>
      <c s="6"/>
      <c s="41" t="s">
        <v>443</v>
      </c>
      <c s="6"/>
      <c s="27" t="s">
        <v>444</v>
      </c>
      <c s="6"/>
      <c s="6"/>
      <c s="6"/>
      <c s="42">
        <f>0+Q93</f>
      </c>
      <c r="O93">
        <f>0+R93</f>
      </c>
      <c r="Q93">
        <f>0+I94+I97+I100+I103+I106+I109</f>
      </c>
      <c>
        <f>0+O94+O97+O100+O103+O106+O109</f>
      </c>
    </row>
    <row r="94" spans="1:16" ht="12.75">
      <c r="A94" s="25" t="s">
        <v>45</v>
      </c>
      <c s="29" t="s">
        <v>29</v>
      </c>
      <c s="29" t="s">
        <v>445</v>
      </c>
      <c s="25" t="s">
        <v>51</v>
      </c>
      <c s="30" t="s">
        <v>446</v>
      </c>
      <c s="31" t="s">
        <v>49</v>
      </c>
      <c s="32">
        <v>1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51</v>
      </c>
    </row>
    <row r="96" spans="1:5" ht="12.75">
      <c r="A96" s="38" t="s">
        <v>52</v>
      </c>
      <c r="E96" s="37" t="s">
        <v>51</v>
      </c>
    </row>
    <row r="97" spans="1:16" ht="12.75">
      <c r="A97" s="25" t="s">
        <v>45</v>
      </c>
      <c s="29" t="s">
        <v>23</v>
      </c>
      <c s="29" t="s">
        <v>445</v>
      </c>
      <c s="25" t="s">
        <v>29</v>
      </c>
      <c s="30" t="s">
        <v>447</v>
      </c>
      <c s="31" t="s">
        <v>49</v>
      </c>
      <c s="32">
        <v>1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51</v>
      </c>
    </row>
    <row r="99" spans="1:5" ht="12.75">
      <c r="A99" s="38" t="s">
        <v>52</v>
      </c>
      <c r="E99" s="37" t="s">
        <v>51</v>
      </c>
    </row>
    <row r="100" spans="1:16" ht="12.75">
      <c r="A100" s="25" t="s">
        <v>45</v>
      </c>
      <c s="29" t="s">
        <v>22</v>
      </c>
      <c s="29" t="s">
        <v>445</v>
      </c>
      <c s="25" t="s">
        <v>23</v>
      </c>
      <c s="30" t="s">
        <v>448</v>
      </c>
      <c s="31" t="s">
        <v>49</v>
      </c>
      <c s="32">
        <v>1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51</v>
      </c>
    </row>
    <row r="102" spans="1:5" ht="12.75">
      <c r="A102" s="38" t="s">
        <v>52</v>
      </c>
      <c r="E102" s="37" t="s">
        <v>51</v>
      </c>
    </row>
    <row r="103" spans="1:16" ht="12.75">
      <c r="A103" s="25" t="s">
        <v>45</v>
      </c>
      <c s="29" t="s">
        <v>33</v>
      </c>
      <c s="29" t="s">
        <v>445</v>
      </c>
      <c s="25" t="s">
        <v>22</v>
      </c>
      <c s="30" t="s">
        <v>449</v>
      </c>
      <c s="31" t="s">
        <v>49</v>
      </c>
      <c s="32">
        <v>1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51</v>
      </c>
    </row>
    <row r="105" spans="1:5" ht="12.75">
      <c r="A105" s="38" t="s">
        <v>52</v>
      </c>
      <c r="E105" s="37" t="s">
        <v>51</v>
      </c>
    </row>
    <row r="106" spans="1:16" ht="12.75">
      <c r="A106" s="25" t="s">
        <v>45</v>
      </c>
      <c s="29" t="s">
        <v>35</v>
      </c>
      <c s="29" t="s">
        <v>450</v>
      </c>
      <c s="25" t="s">
        <v>51</v>
      </c>
      <c s="30" t="s">
        <v>451</v>
      </c>
      <c s="31" t="s">
        <v>49</v>
      </c>
      <c s="32">
        <v>1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51</v>
      </c>
    </row>
    <row r="108" spans="1:5" ht="12.75">
      <c r="A108" s="38" t="s">
        <v>52</v>
      </c>
      <c r="E108" s="37" t="s">
        <v>51</v>
      </c>
    </row>
    <row r="109" spans="1:16" ht="12.75">
      <c r="A109" s="25" t="s">
        <v>45</v>
      </c>
      <c s="29" t="s">
        <v>37</v>
      </c>
      <c s="29" t="s">
        <v>452</v>
      </c>
      <c s="25" t="s">
        <v>51</v>
      </c>
      <c s="30" t="s">
        <v>453</v>
      </c>
      <c s="31" t="s">
        <v>49</v>
      </c>
      <c s="32">
        <v>1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51</v>
      </c>
    </row>
    <row r="111" spans="1:5" ht="12.75">
      <c r="A111" s="36" t="s">
        <v>52</v>
      </c>
      <c r="E111" s="37" t="s">
        <v>51</v>
      </c>
    </row>
    <row r="112" spans="1:18" ht="12.75" customHeight="1">
      <c r="A112" s="6" t="s">
        <v>43</v>
      </c>
      <c s="6"/>
      <c s="41" t="s">
        <v>454</v>
      </c>
      <c s="6"/>
      <c s="27" t="s">
        <v>455</v>
      </c>
      <c s="6"/>
      <c s="6"/>
      <c s="6"/>
      <c s="42">
        <f>0+Q112</f>
      </c>
      <c r="O112">
        <f>0+R112</f>
      </c>
      <c r="Q112">
        <f>0+I113+I116+I119+I122+I125+I128+I131+I134+I137+I140+I143+I146+I149+I152+I155+I158+I161+I164+I167</f>
      </c>
      <c>
        <f>0+O113+O116+O119+O122+O125+O128+O131+O134+O137+O140+O143+O146+O149+O152+O155+O158+O161+O164+O167</f>
      </c>
    </row>
    <row r="113" spans="1:16" ht="12.75">
      <c r="A113" s="25" t="s">
        <v>45</v>
      </c>
      <c s="29" t="s">
        <v>29</v>
      </c>
      <c s="29" t="s">
        <v>456</v>
      </c>
      <c s="25" t="s">
        <v>51</v>
      </c>
      <c s="30" t="s">
        <v>457</v>
      </c>
      <c s="31" t="s">
        <v>104</v>
      </c>
      <c s="32">
        <v>24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51</v>
      </c>
    </row>
    <row r="115" spans="1:5" ht="12.75">
      <c r="A115" s="38" t="s">
        <v>52</v>
      </c>
      <c r="E115" s="37" t="s">
        <v>51</v>
      </c>
    </row>
    <row r="116" spans="1:16" ht="12.75">
      <c r="A116" s="25" t="s">
        <v>45</v>
      </c>
      <c s="29" t="s">
        <v>23</v>
      </c>
      <c s="29" t="s">
        <v>458</v>
      </c>
      <c s="25" t="s">
        <v>51</v>
      </c>
      <c s="30" t="s">
        <v>459</v>
      </c>
      <c s="31" t="s">
        <v>400</v>
      </c>
      <c s="32">
        <v>2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51</v>
      </c>
    </row>
    <row r="118" spans="1:5" ht="12.75">
      <c r="A118" s="38" t="s">
        <v>52</v>
      </c>
      <c r="E118" s="37" t="s">
        <v>51</v>
      </c>
    </row>
    <row r="119" spans="1:16" ht="12.75">
      <c r="A119" s="25" t="s">
        <v>45</v>
      </c>
      <c s="29" t="s">
        <v>22</v>
      </c>
      <c s="29" t="s">
        <v>460</v>
      </c>
      <c s="25" t="s">
        <v>51</v>
      </c>
      <c s="30" t="s">
        <v>461</v>
      </c>
      <c s="31" t="s">
        <v>92</v>
      </c>
      <c s="32">
        <v>0.6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51</v>
      </c>
    </row>
    <row r="121" spans="1:5" ht="12.75">
      <c r="A121" s="38" t="s">
        <v>52</v>
      </c>
      <c r="E121" s="37" t="s">
        <v>51</v>
      </c>
    </row>
    <row r="122" spans="1:16" ht="25.5">
      <c r="A122" s="25" t="s">
        <v>45</v>
      </c>
      <c s="29" t="s">
        <v>33</v>
      </c>
      <c s="29" t="s">
        <v>460</v>
      </c>
      <c s="25" t="s">
        <v>29</v>
      </c>
      <c s="30" t="s">
        <v>462</v>
      </c>
      <c s="31" t="s">
        <v>400</v>
      </c>
      <c s="32">
        <v>1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51</v>
      </c>
    </row>
    <row r="124" spans="1:5" ht="12.75">
      <c r="A124" s="38" t="s">
        <v>52</v>
      </c>
      <c r="E124" s="37" t="s">
        <v>51</v>
      </c>
    </row>
    <row r="125" spans="1:16" ht="25.5">
      <c r="A125" s="25" t="s">
        <v>45</v>
      </c>
      <c s="29" t="s">
        <v>35</v>
      </c>
      <c s="29" t="s">
        <v>460</v>
      </c>
      <c s="25" t="s">
        <v>23</v>
      </c>
      <c s="30" t="s">
        <v>463</v>
      </c>
      <c s="31" t="s">
        <v>400</v>
      </c>
      <c s="32">
        <v>1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51</v>
      </c>
    </row>
    <row r="127" spans="1:5" ht="12.75">
      <c r="A127" s="38" t="s">
        <v>52</v>
      </c>
      <c r="E127" s="37" t="s">
        <v>51</v>
      </c>
    </row>
    <row r="128" spans="1:16" ht="12.75">
      <c r="A128" s="25" t="s">
        <v>45</v>
      </c>
      <c s="29" t="s">
        <v>37</v>
      </c>
      <c s="29" t="s">
        <v>460</v>
      </c>
      <c s="25" t="s">
        <v>22</v>
      </c>
      <c s="30" t="s">
        <v>464</v>
      </c>
      <c s="31" t="s">
        <v>400</v>
      </c>
      <c s="32">
        <v>2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51</v>
      </c>
    </row>
    <row r="130" spans="1:5" ht="12.75">
      <c r="A130" s="38" t="s">
        <v>52</v>
      </c>
      <c r="E130" s="37" t="s">
        <v>51</v>
      </c>
    </row>
    <row r="131" spans="1:16" ht="12.75">
      <c r="A131" s="25" t="s">
        <v>45</v>
      </c>
      <c s="29" t="s">
        <v>67</v>
      </c>
      <c s="29" t="s">
        <v>465</v>
      </c>
      <c s="25" t="s">
        <v>51</v>
      </c>
      <c s="30" t="s">
        <v>466</v>
      </c>
      <c s="31" t="s">
        <v>400</v>
      </c>
      <c s="32">
        <v>2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51</v>
      </c>
    </row>
    <row r="133" spans="1:5" ht="12.75">
      <c r="A133" s="38" t="s">
        <v>52</v>
      </c>
      <c r="E133" s="37" t="s">
        <v>51</v>
      </c>
    </row>
    <row r="134" spans="1:16" ht="12.75">
      <c r="A134" s="25" t="s">
        <v>45</v>
      </c>
      <c s="29" t="s">
        <v>71</v>
      </c>
      <c s="29" t="s">
        <v>467</v>
      </c>
      <c s="25" t="s">
        <v>51</v>
      </c>
      <c s="30" t="s">
        <v>468</v>
      </c>
      <c s="31" t="s">
        <v>400</v>
      </c>
      <c s="32">
        <v>2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51</v>
      </c>
    </row>
    <row r="136" spans="1:5" ht="12.75">
      <c r="A136" s="38" t="s">
        <v>52</v>
      </c>
      <c r="E136" s="37" t="s">
        <v>51</v>
      </c>
    </row>
    <row r="137" spans="1:16" ht="12.75">
      <c r="A137" s="25" t="s">
        <v>45</v>
      </c>
      <c s="29" t="s">
        <v>40</v>
      </c>
      <c s="29" t="s">
        <v>469</v>
      </c>
      <c s="25" t="s">
        <v>51</v>
      </c>
      <c s="30" t="s">
        <v>470</v>
      </c>
      <c s="31" t="s">
        <v>104</v>
      </c>
      <c s="32">
        <v>22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51</v>
      </c>
    </row>
    <row r="139" spans="1:5" ht="12.75">
      <c r="A139" s="38" t="s">
        <v>52</v>
      </c>
      <c r="E139" s="37" t="s">
        <v>51</v>
      </c>
    </row>
    <row r="140" spans="1:16" ht="12.75">
      <c r="A140" s="25" t="s">
        <v>45</v>
      </c>
      <c s="29" t="s">
        <v>42</v>
      </c>
      <c s="29" t="s">
        <v>471</v>
      </c>
      <c s="25" t="s">
        <v>51</v>
      </c>
      <c s="30" t="s">
        <v>472</v>
      </c>
      <c s="31" t="s">
        <v>92</v>
      </c>
      <c s="32">
        <v>2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51</v>
      </c>
    </row>
    <row r="142" spans="1:5" ht="12.75">
      <c r="A142" s="38" t="s">
        <v>52</v>
      </c>
      <c r="E142" s="37" t="s">
        <v>51</v>
      </c>
    </row>
    <row r="143" spans="1:16" ht="12.75">
      <c r="A143" s="25" t="s">
        <v>45</v>
      </c>
      <c s="29" t="s">
        <v>113</v>
      </c>
      <c s="29" t="s">
        <v>471</v>
      </c>
      <c s="25" t="s">
        <v>29</v>
      </c>
      <c s="30" t="s">
        <v>473</v>
      </c>
      <c s="31" t="s">
        <v>400</v>
      </c>
      <c s="32">
        <v>2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51</v>
      </c>
    </row>
    <row r="145" spans="1:5" ht="12.75">
      <c r="A145" s="38" t="s">
        <v>52</v>
      </c>
      <c r="E145" s="37" t="s">
        <v>51</v>
      </c>
    </row>
    <row r="146" spans="1:16" ht="12.75">
      <c r="A146" s="25" t="s">
        <v>45</v>
      </c>
      <c s="29" t="s">
        <v>117</v>
      </c>
      <c s="29" t="s">
        <v>471</v>
      </c>
      <c s="25" t="s">
        <v>23</v>
      </c>
      <c s="30" t="s">
        <v>474</v>
      </c>
      <c s="31" t="s">
        <v>400</v>
      </c>
      <c s="32">
        <v>2.2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51</v>
      </c>
    </row>
    <row r="148" spans="1:5" ht="12.75">
      <c r="A148" s="38" t="s">
        <v>52</v>
      </c>
      <c r="E148" s="37" t="s">
        <v>51</v>
      </c>
    </row>
    <row r="149" spans="1:16" ht="12.75">
      <c r="A149" s="25" t="s">
        <v>45</v>
      </c>
      <c s="29" t="s">
        <v>121</v>
      </c>
      <c s="29" t="s">
        <v>471</v>
      </c>
      <c s="25" t="s">
        <v>22</v>
      </c>
      <c s="30" t="s">
        <v>475</v>
      </c>
      <c s="31" t="s">
        <v>400</v>
      </c>
      <c s="32">
        <v>2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51</v>
      </c>
    </row>
    <row r="151" spans="1:5" ht="12.75">
      <c r="A151" s="38" t="s">
        <v>52</v>
      </c>
      <c r="E151" s="37" t="s">
        <v>51</v>
      </c>
    </row>
    <row r="152" spans="1:16" ht="12.75">
      <c r="A152" s="25" t="s">
        <v>45</v>
      </c>
      <c s="29" t="s">
        <v>126</v>
      </c>
      <c s="29" t="s">
        <v>64</v>
      </c>
      <c s="25" t="s">
        <v>51</v>
      </c>
      <c s="30" t="s">
        <v>476</v>
      </c>
      <c s="31" t="s">
        <v>104</v>
      </c>
      <c s="32">
        <v>31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51</v>
      </c>
    </row>
    <row r="154" spans="1:5" ht="12.75">
      <c r="A154" s="38" t="s">
        <v>52</v>
      </c>
      <c r="E154" s="37" t="s">
        <v>51</v>
      </c>
    </row>
    <row r="155" spans="1:16" ht="12.75">
      <c r="A155" s="25" t="s">
        <v>45</v>
      </c>
      <c s="29" t="s">
        <v>130</v>
      </c>
      <c s="29" t="s">
        <v>64</v>
      </c>
      <c s="25" t="s">
        <v>29</v>
      </c>
      <c s="30" t="s">
        <v>477</v>
      </c>
      <c s="31" t="s">
        <v>104</v>
      </c>
      <c s="32">
        <v>18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51</v>
      </c>
    </row>
    <row r="157" spans="1:5" ht="12.75">
      <c r="A157" s="38" t="s">
        <v>52</v>
      </c>
      <c r="E157" s="37" t="s">
        <v>51</v>
      </c>
    </row>
    <row r="158" spans="1:16" ht="12.75">
      <c r="A158" s="25" t="s">
        <v>45</v>
      </c>
      <c s="29" t="s">
        <v>135</v>
      </c>
      <c s="29" t="s">
        <v>478</v>
      </c>
      <c s="25" t="s">
        <v>51</v>
      </c>
      <c s="30" t="s">
        <v>479</v>
      </c>
      <c s="31" t="s">
        <v>400</v>
      </c>
      <c s="32">
        <v>2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51</v>
      </c>
    </row>
    <row r="160" spans="1:5" ht="12.75">
      <c r="A160" s="38" t="s">
        <v>52</v>
      </c>
      <c r="E160" s="37" t="s">
        <v>51</v>
      </c>
    </row>
    <row r="161" spans="1:16" ht="12.75">
      <c r="A161" s="25" t="s">
        <v>45</v>
      </c>
      <c s="29" t="s">
        <v>139</v>
      </c>
      <c s="29" t="s">
        <v>480</v>
      </c>
      <c s="25" t="s">
        <v>51</v>
      </c>
      <c s="30" t="s">
        <v>481</v>
      </c>
      <c s="31" t="s">
        <v>400</v>
      </c>
      <c s="32">
        <v>2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51</v>
      </c>
    </row>
    <row r="163" spans="1:5" ht="12.75">
      <c r="A163" s="38" t="s">
        <v>52</v>
      </c>
      <c r="E163" s="37" t="s">
        <v>51</v>
      </c>
    </row>
    <row r="164" spans="1:16" ht="12.75">
      <c r="A164" s="25" t="s">
        <v>45</v>
      </c>
      <c s="29" t="s">
        <v>143</v>
      </c>
      <c s="29" t="s">
        <v>482</v>
      </c>
      <c s="25" t="s">
        <v>51</v>
      </c>
      <c s="30" t="s">
        <v>483</v>
      </c>
      <c s="31" t="s">
        <v>104</v>
      </c>
      <c s="32">
        <v>2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51</v>
      </c>
    </row>
    <row r="166" spans="1:5" ht="12.75">
      <c r="A166" s="38" t="s">
        <v>52</v>
      </c>
      <c r="E166" s="37" t="s">
        <v>51</v>
      </c>
    </row>
    <row r="167" spans="1:16" ht="12.75">
      <c r="A167" s="25" t="s">
        <v>45</v>
      </c>
      <c s="29" t="s">
        <v>145</v>
      </c>
      <c s="29" t="s">
        <v>484</v>
      </c>
      <c s="25" t="s">
        <v>51</v>
      </c>
      <c s="30" t="s">
        <v>485</v>
      </c>
      <c s="31" t="s">
        <v>104</v>
      </c>
      <c s="32">
        <v>14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51</v>
      </c>
    </row>
    <row r="169" spans="1:5" ht="12.75">
      <c r="A169" s="36" t="s">
        <v>52</v>
      </c>
      <c r="E169" s="37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0+O9+O25+O71+O96+O115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486</v>
      </c>
      <c s="39">
        <f>0+I9+I25+I71+I96+I115</f>
      </c>
      <c r="O3" t="s">
        <v>19</v>
      </c>
      <c t="s">
        <v>23</v>
      </c>
    </row>
    <row r="4" spans="1:16" ht="15" customHeight="1">
      <c r="A4" t="s">
        <v>17</v>
      </c>
      <c s="12" t="s">
        <v>381</v>
      </c>
      <c s="13" t="s">
        <v>382</v>
      </c>
      <c s="1"/>
      <c s="14" t="s">
        <v>383</v>
      </c>
      <c s="1"/>
      <c s="1"/>
      <c s="11"/>
      <c s="11"/>
      <c r="O4" t="s">
        <v>20</v>
      </c>
      <c t="s">
        <v>23</v>
      </c>
    </row>
    <row r="5" spans="1:16" ht="12.75" customHeight="1">
      <c r="A5" t="s">
        <v>384</v>
      </c>
      <c s="16" t="s">
        <v>18</v>
      </c>
      <c s="17" t="s">
        <v>486</v>
      </c>
      <c s="6"/>
      <c s="18" t="s">
        <v>487</v>
      </c>
      <c s="6"/>
      <c s="6"/>
      <c s="6"/>
      <c s="6"/>
      <c r="O5" t="s">
        <v>21</v>
      </c>
      <c t="s">
        <v>23</v>
      </c>
    </row>
    <row r="6" spans="1:9" ht="12.75" customHeight="1">
      <c r="A6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387</v>
      </c>
      <c s="19"/>
      <c s="27" t="s">
        <v>388</v>
      </c>
      <c s="19"/>
      <c s="19"/>
      <c s="19"/>
      <c s="28">
        <f>0+Q9</f>
      </c>
      <c r="O9">
        <f>0+R9</f>
      </c>
      <c r="Q9">
        <f>0+I10+I13+I16+I19+I22</f>
      </c>
      <c>
        <f>0+O10+O13+O16+O19+O22</f>
      </c>
    </row>
    <row r="10" spans="1:16" ht="12.75">
      <c r="A10" s="25" t="s">
        <v>45</v>
      </c>
      <c s="29" t="s">
        <v>29</v>
      </c>
      <c s="29" t="s">
        <v>29</v>
      </c>
      <c s="25" t="s">
        <v>51</v>
      </c>
      <c s="30" t="s">
        <v>389</v>
      </c>
      <c s="31" t="s">
        <v>49</v>
      </c>
      <c s="32">
        <v>1</v>
      </c>
      <c s="33">
        <v>0</v>
      </c>
      <c s="33">
        <f>ROUND(ROUND(H10,2)*ROUND(G10,3),2)</f>
      </c>
      <c r="O10">
        <f>(I10*21)/100</f>
      </c>
      <c t="s">
        <v>23</v>
      </c>
    </row>
    <row r="11" spans="1:5" ht="12.75">
      <c r="A11" s="34" t="s">
        <v>50</v>
      </c>
      <c r="E11" s="35" t="s">
        <v>51</v>
      </c>
    </row>
    <row r="12" spans="1:5" ht="12.75">
      <c r="A12" s="38" t="s">
        <v>52</v>
      </c>
      <c r="E12" s="37" t="s">
        <v>51</v>
      </c>
    </row>
    <row r="13" spans="1:16" ht="12.75">
      <c r="A13" s="25" t="s">
        <v>45</v>
      </c>
      <c s="29" t="s">
        <v>23</v>
      </c>
      <c s="29" t="s">
        <v>23</v>
      </c>
      <c s="25" t="s">
        <v>51</v>
      </c>
      <c s="30" t="s">
        <v>390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51</v>
      </c>
    </row>
    <row r="15" spans="1:5" ht="12.75">
      <c r="A15" s="38" t="s">
        <v>52</v>
      </c>
      <c r="E15" s="37" t="s">
        <v>51</v>
      </c>
    </row>
    <row r="16" spans="1:16" ht="12.75">
      <c r="A16" s="25" t="s">
        <v>45</v>
      </c>
      <c s="29" t="s">
        <v>22</v>
      </c>
      <c s="29" t="s">
        <v>22</v>
      </c>
      <c s="25" t="s">
        <v>51</v>
      </c>
      <c s="30" t="s">
        <v>391</v>
      </c>
      <c s="31" t="s">
        <v>49</v>
      </c>
      <c s="32">
        <v>1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51</v>
      </c>
    </row>
    <row r="18" spans="1:5" ht="12.75">
      <c r="A18" s="38" t="s">
        <v>52</v>
      </c>
      <c r="E18" s="37" t="s">
        <v>51</v>
      </c>
    </row>
    <row r="19" spans="1:16" ht="12.75">
      <c r="A19" s="25" t="s">
        <v>45</v>
      </c>
      <c s="29" t="s">
        <v>33</v>
      </c>
      <c s="29" t="s">
        <v>33</v>
      </c>
      <c s="25" t="s">
        <v>51</v>
      </c>
      <c s="30" t="s">
        <v>392</v>
      </c>
      <c s="31" t="s">
        <v>49</v>
      </c>
      <c s="32">
        <v>1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51</v>
      </c>
    </row>
    <row r="21" spans="1:5" ht="12.75">
      <c r="A21" s="38" t="s">
        <v>52</v>
      </c>
      <c r="E21" s="37" t="s">
        <v>51</v>
      </c>
    </row>
    <row r="22" spans="1:16" ht="12.75">
      <c r="A22" s="25" t="s">
        <v>45</v>
      </c>
      <c s="29" t="s">
        <v>35</v>
      </c>
      <c s="29" t="s">
        <v>35</v>
      </c>
      <c s="25" t="s">
        <v>51</v>
      </c>
      <c s="30" t="s">
        <v>393</v>
      </c>
      <c s="31" t="s">
        <v>49</v>
      </c>
      <c s="32">
        <v>1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51</v>
      </c>
    </row>
    <row r="24" spans="1:5" ht="12.75">
      <c r="A24" s="36" t="s">
        <v>52</v>
      </c>
      <c r="E24" s="37" t="s">
        <v>51</v>
      </c>
    </row>
    <row r="25" spans="1:18" ht="12.75" customHeight="1">
      <c r="A25" s="6" t="s">
        <v>43</v>
      </c>
      <c s="6"/>
      <c s="41" t="s">
        <v>394</v>
      </c>
      <c s="6"/>
      <c s="27" t="s">
        <v>395</v>
      </c>
      <c s="6"/>
      <c s="6"/>
      <c s="6"/>
      <c s="42">
        <f>0+Q25</f>
      </c>
      <c r="O25">
        <f>0+R25</f>
      </c>
      <c r="Q25">
        <f>0+I26+I29+I32+I35+I38+I41+I44+I47+I50+I53+I56+I59+I62+I65+I68</f>
      </c>
      <c>
        <f>0+O26+O29+O32+O35+O38+O41+O44+O47+O50+O53+O56+O59+O62+O65+O68</f>
      </c>
    </row>
    <row r="26" spans="1:16" ht="12.75">
      <c r="A26" s="25" t="s">
        <v>45</v>
      </c>
      <c s="29" t="s">
        <v>29</v>
      </c>
      <c s="29" t="s">
        <v>396</v>
      </c>
      <c s="25" t="s">
        <v>51</v>
      </c>
      <c s="30" t="s">
        <v>397</v>
      </c>
      <c s="31" t="s">
        <v>104</v>
      </c>
      <c s="32">
        <v>15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51</v>
      </c>
    </row>
    <row r="28" spans="1:5" ht="12.75">
      <c r="A28" s="38" t="s">
        <v>52</v>
      </c>
      <c r="E28" s="37" t="s">
        <v>51</v>
      </c>
    </row>
    <row r="29" spans="1:16" ht="12.75">
      <c r="A29" s="25" t="s">
        <v>45</v>
      </c>
      <c s="29" t="s">
        <v>23</v>
      </c>
      <c s="29" t="s">
        <v>488</v>
      </c>
      <c s="25" t="s">
        <v>51</v>
      </c>
      <c s="30" t="s">
        <v>489</v>
      </c>
      <c s="31" t="s">
        <v>104</v>
      </c>
      <c s="32">
        <v>20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51</v>
      </c>
    </row>
    <row r="31" spans="1:5" ht="12.75">
      <c r="A31" s="38" t="s">
        <v>52</v>
      </c>
      <c r="E31" s="37" t="s">
        <v>51</v>
      </c>
    </row>
    <row r="32" spans="1:16" ht="12.75">
      <c r="A32" s="25" t="s">
        <v>45</v>
      </c>
      <c s="29" t="s">
        <v>22</v>
      </c>
      <c s="29" t="s">
        <v>398</v>
      </c>
      <c s="25" t="s">
        <v>51</v>
      </c>
      <c s="30" t="s">
        <v>399</v>
      </c>
      <c s="31" t="s">
        <v>400</v>
      </c>
      <c s="32">
        <v>6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50</v>
      </c>
      <c r="E33" s="35" t="s">
        <v>51</v>
      </c>
    </row>
    <row r="34" spans="1:5" ht="12.75">
      <c r="A34" s="38" t="s">
        <v>52</v>
      </c>
      <c r="E34" s="37" t="s">
        <v>51</v>
      </c>
    </row>
    <row r="35" spans="1:16" ht="12.75">
      <c r="A35" s="25" t="s">
        <v>45</v>
      </c>
      <c s="29" t="s">
        <v>33</v>
      </c>
      <c s="29" t="s">
        <v>401</v>
      </c>
      <c s="25" t="s">
        <v>51</v>
      </c>
      <c s="30" t="s">
        <v>402</v>
      </c>
      <c s="31" t="s">
        <v>400</v>
      </c>
      <c s="32">
        <v>2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51</v>
      </c>
    </row>
    <row r="37" spans="1:5" ht="12.75">
      <c r="A37" s="38" t="s">
        <v>52</v>
      </c>
      <c r="E37" s="37" t="s">
        <v>51</v>
      </c>
    </row>
    <row r="38" spans="1:16" ht="12.75">
      <c r="A38" s="25" t="s">
        <v>45</v>
      </c>
      <c s="29" t="s">
        <v>35</v>
      </c>
      <c s="29" t="s">
        <v>403</v>
      </c>
      <c s="25" t="s">
        <v>51</v>
      </c>
      <c s="30" t="s">
        <v>404</v>
      </c>
      <c s="31" t="s">
        <v>400</v>
      </c>
      <c s="32">
        <v>16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51</v>
      </c>
    </row>
    <row r="40" spans="1:5" ht="12.75">
      <c r="A40" s="38" t="s">
        <v>52</v>
      </c>
      <c r="E40" s="37" t="s">
        <v>51</v>
      </c>
    </row>
    <row r="41" spans="1:16" ht="12.75">
      <c r="A41" s="25" t="s">
        <v>45</v>
      </c>
      <c s="29" t="s">
        <v>37</v>
      </c>
      <c s="29" t="s">
        <v>405</v>
      </c>
      <c s="25" t="s">
        <v>51</v>
      </c>
      <c s="30" t="s">
        <v>406</v>
      </c>
      <c s="31" t="s">
        <v>400</v>
      </c>
      <c s="32">
        <v>2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51</v>
      </c>
    </row>
    <row r="43" spans="1:5" ht="12.75">
      <c r="A43" s="38" t="s">
        <v>52</v>
      </c>
      <c r="E43" s="37" t="s">
        <v>51</v>
      </c>
    </row>
    <row r="44" spans="1:16" ht="12.75">
      <c r="A44" s="25" t="s">
        <v>45</v>
      </c>
      <c s="29" t="s">
        <v>67</v>
      </c>
      <c s="29" t="s">
        <v>407</v>
      </c>
      <c s="25" t="s">
        <v>51</v>
      </c>
      <c s="30" t="s">
        <v>408</v>
      </c>
      <c s="31" t="s">
        <v>400</v>
      </c>
      <c s="32">
        <v>2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51</v>
      </c>
    </row>
    <row r="46" spans="1:5" ht="12.75">
      <c r="A46" s="38" t="s">
        <v>52</v>
      </c>
      <c r="E46" s="37" t="s">
        <v>51</v>
      </c>
    </row>
    <row r="47" spans="1:16" ht="12.75">
      <c r="A47" s="25" t="s">
        <v>45</v>
      </c>
      <c s="29" t="s">
        <v>71</v>
      </c>
      <c s="29" t="s">
        <v>409</v>
      </c>
      <c s="25" t="s">
        <v>51</v>
      </c>
      <c s="30" t="s">
        <v>410</v>
      </c>
      <c s="31" t="s">
        <v>400</v>
      </c>
      <c s="32">
        <v>2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51</v>
      </c>
    </row>
    <row r="49" spans="1:5" ht="12.75">
      <c r="A49" s="38" t="s">
        <v>52</v>
      </c>
      <c r="E49" s="37" t="s">
        <v>51</v>
      </c>
    </row>
    <row r="50" spans="1:16" ht="12.75">
      <c r="A50" s="25" t="s">
        <v>45</v>
      </c>
      <c s="29" t="s">
        <v>40</v>
      </c>
      <c s="29" t="s">
        <v>411</v>
      </c>
      <c s="25" t="s">
        <v>51</v>
      </c>
      <c s="30" t="s">
        <v>412</v>
      </c>
      <c s="31" t="s">
        <v>400</v>
      </c>
      <c s="32">
        <v>2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51</v>
      </c>
    </row>
    <row r="52" spans="1:5" ht="12.75">
      <c r="A52" s="38" t="s">
        <v>52</v>
      </c>
      <c r="E52" s="37" t="s">
        <v>51</v>
      </c>
    </row>
    <row r="53" spans="1:16" ht="12.75">
      <c r="A53" s="25" t="s">
        <v>45</v>
      </c>
      <c s="29" t="s">
        <v>42</v>
      </c>
      <c s="29" t="s">
        <v>413</v>
      </c>
      <c s="25" t="s">
        <v>51</v>
      </c>
      <c s="30" t="s">
        <v>414</v>
      </c>
      <c s="31" t="s">
        <v>104</v>
      </c>
      <c s="32">
        <v>31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51</v>
      </c>
    </row>
    <row r="55" spans="1:5" ht="12.75">
      <c r="A55" s="38" t="s">
        <v>52</v>
      </c>
      <c r="E55" s="37" t="s">
        <v>51</v>
      </c>
    </row>
    <row r="56" spans="1:16" ht="12.75">
      <c r="A56" s="25" t="s">
        <v>45</v>
      </c>
      <c s="29" t="s">
        <v>113</v>
      </c>
      <c s="29" t="s">
        <v>415</v>
      </c>
      <c s="25" t="s">
        <v>51</v>
      </c>
      <c s="30" t="s">
        <v>416</v>
      </c>
      <c s="31" t="s">
        <v>104</v>
      </c>
      <c s="32">
        <v>2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51</v>
      </c>
    </row>
    <row r="58" spans="1:5" ht="12.75">
      <c r="A58" s="38" t="s">
        <v>52</v>
      </c>
      <c r="E58" s="37" t="s">
        <v>51</v>
      </c>
    </row>
    <row r="59" spans="1:16" ht="12.75">
      <c r="A59" s="25" t="s">
        <v>45</v>
      </c>
      <c s="29" t="s">
        <v>117</v>
      </c>
      <c s="29" t="s">
        <v>417</v>
      </c>
      <c s="25" t="s">
        <v>51</v>
      </c>
      <c s="30" t="s">
        <v>418</v>
      </c>
      <c s="31" t="s">
        <v>104</v>
      </c>
      <c s="32">
        <v>14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51</v>
      </c>
    </row>
    <row r="61" spans="1:5" ht="12.75">
      <c r="A61" s="38" t="s">
        <v>52</v>
      </c>
      <c r="E61" s="37" t="s">
        <v>51</v>
      </c>
    </row>
    <row r="62" spans="1:16" ht="12.75">
      <c r="A62" s="25" t="s">
        <v>45</v>
      </c>
      <c s="29" t="s">
        <v>121</v>
      </c>
      <c s="29" t="s">
        <v>419</v>
      </c>
      <c s="25" t="s">
        <v>51</v>
      </c>
      <c s="30" t="s">
        <v>420</v>
      </c>
      <c s="31" t="s">
        <v>104</v>
      </c>
      <c s="32">
        <v>35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51</v>
      </c>
    </row>
    <row r="64" spans="1:5" ht="12.75">
      <c r="A64" s="38" t="s">
        <v>52</v>
      </c>
      <c r="E64" s="37" t="s">
        <v>51</v>
      </c>
    </row>
    <row r="65" spans="1:16" ht="12.75">
      <c r="A65" s="25" t="s">
        <v>45</v>
      </c>
      <c s="29" t="s">
        <v>126</v>
      </c>
      <c s="29" t="s">
        <v>421</v>
      </c>
      <c s="25" t="s">
        <v>51</v>
      </c>
      <c s="30" t="s">
        <v>422</v>
      </c>
      <c s="31" t="s">
        <v>400</v>
      </c>
      <c s="32">
        <v>4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51</v>
      </c>
    </row>
    <row r="67" spans="1:5" ht="12.75">
      <c r="A67" s="38" t="s">
        <v>52</v>
      </c>
      <c r="E67" s="37" t="s">
        <v>51</v>
      </c>
    </row>
    <row r="68" spans="1:16" ht="12.75">
      <c r="A68" s="25" t="s">
        <v>45</v>
      </c>
      <c s="29" t="s">
        <v>130</v>
      </c>
      <c s="29" t="s">
        <v>423</v>
      </c>
      <c s="25" t="s">
        <v>51</v>
      </c>
      <c s="30" t="s">
        <v>424</v>
      </c>
      <c s="31" t="s">
        <v>104</v>
      </c>
      <c s="32">
        <v>7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51</v>
      </c>
    </row>
    <row r="70" spans="1:5" ht="12.75">
      <c r="A70" s="36" t="s">
        <v>52</v>
      </c>
      <c r="E70" s="37" t="s">
        <v>51</v>
      </c>
    </row>
    <row r="71" spans="1:18" ht="12.75" customHeight="1">
      <c r="A71" s="6" t="s">
        <v>43</v>
      </c>
      <c s="6"/>
      <c s="41" t="s">
        <v>425</v>
      </c>
      <c s="6"/>
      <c s="27" t="s">
        <v>426</v>
      </c>
      <c s="6"/>
      <c s="6"/>
      <c s="6"/>
      <c s="42">
        <f>0+Q71</f>
      </c>
      <c r="O71">
        <f>0+R71</f>
      </c>
      <c r="Q71">
        <f>0+I72+I75+I78+I81+I84+I87+I90+I93</f>
      </c>
      <c>
        <f>0+O72+O75+O78+O81+O84+O87+O90+O93</f>
      </c>
    </row>
    <row r="72" spans="1:16" ht="12.75">
      <c r="A72" s="25" t="s">
        <v>45</v>
      </c>
      <c s="29" t="s">
        <v>29</v>
      </c>
      <c s="29" t="s">
        <v>427</v>
      </c>
      <c s="25" t="s">
        <v>51</v>
      </c>
      <c s="30" t="s">
        <v>428</v>
      </c>
      <c s="31" t="s">
        <v>104</v>
      </c>
      <c s="32">
        <v>7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51</v>
      </c>
    </row>
    <row r="74" spans="1:5" ht="12.75">
      <c r="A74" s="38" t="s">
        <v>52</v>
      </c>
      <c r="E74" s="37" t="s">
        <v>51</v>
      </c>
    </row>
    <row r="75" spans="1:16" ht="12.75">
      <c r="A75" s="25" t="s">
        <v>45</v>
      </c>
      <c s="29" t="s">
        <v>23</v>
      </c>
      <c s="29" t="s">
        <v>429</v>
      </c>
      <c s="25" t="s">
        <v>51</v>
      </c>
      <c s="30" t="s">
        <v>430</v>
      </c>
      <c s="31" t="s">
        <v>400</v>
      </c>
      <c s="32">
        <v>10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51</v>
      </c>
    </row>
    <row r="77" spans="1:5" ht="12.75">
      <c r="A77" s="38" t="s">
        <v>52</v>
      </c>
      <c r="E77" s="37" t="s">
        <v>51</v>
      </c>
    </row>
    <row r="78" spans="1:16" ht="12.75">
      <c r="A78" s="25" t="s">
        <v>45</v>
      </c>
      <c s="29" t="s">
        <v>22</v>
      </c>
      <c s="29" t="s">
        <v>431</v>
      </c>
      <c s="25" t="s">
        <v>51</v>
      </c>
      <c s="30" t="s">
        <v>432</v>
      </c>
      <c s="31" t="s">
        <v>433</v>
      </c>
      <c s="32">
        <v>0.04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51</v>
      </c>
    </row>
    <row r="80" spans="1:5" ht="12.75">
      <c r="A80" s="38" t="s">
        <v>52</v>
      </c>
      <c r="E80" s="37" t="s">
        <v>51</v>
      </c>
    </row>
    <row r="81" spans="1:16" ht="12.75">
      <c r="A81" s="25" t="s">
        <v>45</v>
      </c>
      <c s="29" t="s">
        <v>33</v>
      </c>
      <c s="29" t="s">
        <v>434</v>
      </c>
      <c s="25" t="s">
        <v>51</v>
      </c>
      <c s="30" t="s">
        <v>435</v>
      </c>
      <c s="31" t="s">
        <v>92</v>
      </c>
      <c s="32">
        <v>1.2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51</v>
      </c>
    </row>
    <row r="83" spans="1:5" ht="12.75">
      <c r="A83" s="38" t="s">
        <v>52</v>
      </c>
      <c r="E83" s="37" t="s">
        <v>51</v>
      </c>
    </row>
    <row r="84" spans="1:16" ht="12.75">
      <c r="A84" s="25" t="s">
        <v>45</v>
      </c>
      <c s="29" t="s">
        <v>35</v>
      </c>
      <c s="29" t="s">
        <v>434</v>
      </c>
      <c s="25" t="s">
        <v>29</v>
      </c>
      <c s="30" t="s">
        <v>436</v>
      </c>
      <c s="31" t="s">
        <v>92</v>
      </c>
      <c s="32">
        <v>0.6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51</v>
      </c>
    </row>
    <row r="86" spans="1:5" ht="12.75">
      <c r="A86" s="38" t="s">
        <v>52</v>
      </c>
      <c r="E86" s="37" t="s">
        <v>51</v>
      </c>
    </row>
    <row r="87" spans="1:16" ht="12.75">
      <c r="A87" s="25" t="s">
        <v>45</v>
      </c>
      <c s="29" t="s">
        <v>37</v>
      </c>
      <c s="29" t="s">
        <v>437</v>
      </c>
      <c s="25" t="s">
        <v>51</v>
      </c>
      <c s="30" t="s">
        <v>438</v>
      </c>
      <c s="31" t="s">
        <v>92</v>
      </c>
      <c s="32">
        <v>0.6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51</v>
      </c>
    </row>
    <row r="89" spans="1:5" ht="12.75">
      <c r="A89" s="38" t="s">
        <v>52</v>
      </c>
      <c r="E89" s="37" t="s">
        <v>51</v>
      </c>
    </row>
    <row r="90" spans="1:16" ht="12.75">
      <c r="A90" s="25" t="s">
        <v>45</v>
      </c>
      <c s="29" t="s">
        <v>67</v>
      </c>
      <c s="29" t="s">
        <v>439</v>
      </c>
      <c s="25" t="s">
        <v>51</v>
      </c>
      <c s="30" t="s">
        <v>440</v>
      </c>
      <c s="31" t="s">
        <v>104</v>
      </c>
      <c s="32">
        <v>7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51</v>
      </c>
    </row>
    <row r="92" spans="1:5" ht="12.75">
      <c r="A92" s="38" t="s">
        <v>52</v>
      </c>
      <c r="E92" s="37" t="s">
        <v>51</v>
      </c>
    </row>
    <row r="93" spans="1:16" ht="12.75">
      <c r="A93" s="25" t="s">
        <v>45</v>
      </c>
      <c s="29" t="s">
        <v>71</v>
      </c>
      <c s="29" t="s">
        <v>441</v>
      </c>
      <c s="25" t="s">
        <v>51</v>
      </c>
      <c s="30" t="s">
        <v>442</v>
      </c>
      <c s="31" t="s">
        <v>104</v>
      </c>
      <c s="32">
        <v>7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51</v>
      </c>
    </row>
    <row r="95" spans="1:5" ht="12.75">
      <c r="A95" s="36" t="s">
        <v>52</v>
      </c>
      <c r="E95" s="37" t="s">
        <v>51</v>
      </c>
    </row>
    <row r="96" spans="1:18" ht="12.75" customHeight="1">
      <c r="A96" s="6" t="s">
        <v>43</v>
      </c>
      <c s="6"/>
      <c s="41" t="s">
        <v>443</v>
      </c>
      <c s="6"/>
      <c s="27" t="s">
        <v>444</v>
      </c>
      <c s="6"/>
      <c s="6"/>
      <c s="6"/>
      <c s="42">
        <f>0+Q96</f>
      </c>
      <c r="O96">
        <f>0+R96</f>
      </c>
      <c r="Q96">
        <f>0+I97+I100+I103+I106+I109+I112</f>
      </c>
      <c>
        <f>0+O97+O100+O103+O106+O109+O112</f>
      </c>
    </row>
    <row r="97" spans="1:16" ht="12.75">
      <c r="A97" s="25" t="s">
        <v>45</v>
      </c>
      <c s="29" t="s">
        <v>29</v>
      </c>
      <c s="29" t="s">
        <v>445</v>
      </c>
      <c s="25" t="s">
        <v>51</v>
      </c>
      <c s="30" t="s">
        <v>446</v>
      </c>
      <c s="31" t="s">
        <v>49</v>
      </c>
      <c s="32">
        <v>1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51</v>
      </c>
    </row>
    <row r="99" spans="1:5" ht="12.75">
      <c r="A99" s="38" t="s">
        <v>52</v>
      </c>
      <c r="E99" s="37" t="s">
        <v>51</v>
      </c>
    </row>
    <row r="100" spans="1:16" ht="12.75">
      <c r="A100" s="25" t="s">
        <v>45</v>
      </c>
      <c s="29" t="s">
        <v>23</v>
      </c>
      <c s="29" t="s">
        <v>445</v>
      </c>
      <c s="25" t="s">
        <v>29</v>
      </c>
      <c s="30" t="s">
        <v>447</v>
      </c>
      <c s="31" t="s">
        <v>49</v>
      </c>
      <c s="32">
        <v>1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51</v>
      </c>
    </row>
    <row r="102" spans="1:5" ht="12.75">
      <c r="A102" s="38" t="s">
        <v>52</v>
      </c>
      <c r="E102" s="37" t="s">
        <v>51</v>
      </c>
    </row>
    <row r="103" spans="1:16" ht="12.75">
      <c r="A103" s="25" t="s">
        <v>45</v>
      </c>
      <c s="29" t="s">
        <v>22</v>
      </c>
      <c s="29" t="s">
        <v>445</v>
      </c>
      <c s="25" t="s">
        <v>23</v>
      </c>
      <c s="30" t="s">
        <v>448</v>
      </c>
      <c s="31" t="s">
        <v>49</v>
      </c>
      <c s="32">
        <v>1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51</v>
      </c>
    </row>
    <row r="105" spans="1:5" ht="12.75">
      <c r="A105" s="38" t="s">
        <v>52</v>
      </c>
      <c r="E105" s="37" t="s">
        <v>51</v>
      </c>
    </row>
    <row r="106" spans="1:16" ht="12.75">
      <c r="A106" s="25" t="s">
        <v>45</v>
      </c>
      <c s="29" t="s">
        <v>33</v>
      </c>
      <c s="29" t="s">
        <v>445</v>
      </c>
      <c s="25" t="s">
        <v>22</v>
      </c>
      <c s="30" t="s">
        <v>449</v>
      </c>
      <c s="31" t="s">
        <v>49</v>
      </c>
      <c s="32">
        <v>1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51</v>
      </c>
    </row>
    <row r="108" spans="1:5" ht="12.75">
      <c r="A108" s="38" t="s">
        <v>52</v>
      </c>
      <c r="E108" s="37" t="s">
        <v>51</v>
      </c>
    </row>
    <row r="109" spans="1:16" ht="12.75">
      <c r="A109" s="25" t="s">
        <v>45</v>
      </c>
      <c s="29" t="s">
        <v>35</v>
      </c>
      <c s="29" t="s">
        <v>450</v>
      </c>
      <c s="25" t="s">
        <v>51</v>
      </c>
      <c s="30" t="s">
        <v>451</v>
      </c>
      <c s="31" t="s">
        <v>49</v>
      </c>
      <c s="32">
        <v>1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51</v>
      </c>
    </row>
    <row r="111" spans="1:5" ht="12.75">
      <c r="A111" s="38" t="s">
        <v>52</v>
      </c>
      <c r="E111" s="37" t="s">
        <v>51</v>
      </c>
    </row>
    <row r="112" spans="1:16" ht="12.75">
      <c r="A112" s="25" t="s">
        <v>45</v>
      </c>
      <c s="29" t="s">
        <v>37</v>
      </c>
      <c s="29" t="s">
        <v>452</v>
      </c>
      <c s="25" t="s">
        <v>51</v>
      </c>
      <c s="30" t="s">
        <v>453</v>
      </c>
      <c s="31" t="s">
        <v>49</v>
      </c>
      <c s="32">
        <v>1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51</v>
      </c>
    </row>
    <row r="114" spans="1:5" ht="12.75">
      <c r="A114" s="36" t="s">
        <v>52</v>
      </c>
      <c r="E114" s="37" t="s">
        <v>51</v>
      </c>
    </row>
    <row r="115" spans="1:18" ht="12.75" customHeight="1">
      <c r="A115" s="6" t="s">
        <v>43</v>
      </c>
      <c s="6"/>
      <c s="41" t="s">
        <v>454</v>
      </c>
      <c s="6"/>
      <c s="27" t="s">
        <v>455</v>
      </c>
      <c s="6"/>
      <c s="6"/>
      <c s="6"/>
      <c s="42">
        <f>0+Q115</f>
      </c>
      <c r="O115">
        <f>0+R115</f>
      </c>
      <c r="Q115">
        <f>0+I116+I119+I122+I125+I128+I131+I134+I137+I140+I143+I146+I149+I152+I155+I158+I161+I164+I167+I170+I173+I176</f>
      </c>
      <c>
        <f>0+O116+O119+O122+O125+O128+O131+O134+O137+O140+O143+O146+O149+O152+O155+O158+O161+O164+O167+O170+O173+O176</f>
      </c>
    </row>
    <row r="116" spans="1:16" ht="12.75">
      <c r="A116" s="25" t="s">
        <v>45</v>
      </c>
      <c s="29" t="s">
        <v>29</v>
      </c>
      <c s="29" t="s">
        <v>490</v>
      </c>
      <c s="25" t="s">
        <v>51</v>
      </c>
      <c s="30" t="s">
        <v>491</v>
      </c>
      <c s="31" t="s">
        <v>104</v>
      </c>
      <c s="32">
        <v>20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12.75">
      <c r="A117" s="34" t="s">
        <v>50</v>
      </c>
      <c r="E117" s="35" t="s">
        <v>51</v>
      </c>
    </row>
    <row r="118" spans="1:5" ht="12.75">
      <c r="A118" s="38" t="s">
        <v>52</v>
      </c>
      <c r="E118" s="37" t="s">
        <v>51</v>
      </c>
    </row>
    <row r="119" spans="1:16" ht="12.75">
      <c r="A119" s="25" t="s">
        <v>45</v>
      </c>
      <c s="29" t="s">
        <v>23</v>
      </c>
      <c s="29" t="s">
        <v>492</v>
      </c>
      <c s="25" t="s">
        <v>51</v>
      </c>
      <c s="30" t="s">
        <v>493</v>
      </c>
      <c s="31" t="s">
        <v>400</v>
      </c>
      <c s="32">
        <v>20</v>
      </c>
      <c s="33">
        <v>0</v>
      </c>
      <c s="33">
        <f>ROUND(ROUND(H119,2)*ROUND(G119,3),2)</f>
      </c>
      <c r="O119">
        <f>(I119*21)/100</f>
      </c>
      <c t="s">
        <v>23</v>
      </c>
    </row>
    <row r="120" spans="1:5" ht="12.75">
      <c r="A120" s="34" t="s">
        <v>50</v>
      </c>
      <c r="E120" s="35" t="s">
        <v>51</v>
      </c>
    </row>
    <row r="121" spans="1:5" ht="12.75">
      <c r="A121" s="38" t="s">
        <v>52</v>
      </c>
      <c r="E121" s="37" t="s">
        <v>51</v>
      </c>
    </row>
    <row r="122" spans="1:16" ht="12.75">
      <c r="A122" s="25" t="s">
        <v>45</v>
      </c>
      <c s="29" t="s">
        <v>22</v>
      </c>
      <c s="29" t="s">
        <v>456</v>
      </c>
      <c s="25" t="s">
        <v>51</v>
      </c>
      <c s="30" t="s">
        <v>457</v>
      </c>
      <c s="31" t="s">
        <v>104</v>
      </c>
      <c s="32">
        <v>15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51</v>
      </c>
    </row>
    <row r="124" spans="1:5" ht="12.75">
      <c r="A124" s="38" t="s">
        <v>52</v>
      </c>
      <c r="E124" s="37" t="s">
        <v>51</v>
      </c>
    </row>
    <row r="125" spans="1:16" ht="12.75">
      <c r="A125" s="25" t="s">
        <v>45</v>
      </c>
      <c s="29" t="s">
        <v>33</v>
      </c>
      <c s="29" t="s">
        <v>458</v>
      </c>
      <c s="25" t="s">
        <v>51</v>
      </c>
      <c s="30" t="s">
        <v>459</v>
      </c>
      <c s="31" t="s">
        <v>400</v>
      </c>
      <c s="32">
        <v>2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51</v>
      </c>
    </row>
    <row r="127" spans="1:5" ht="12.75">
      <c r="A127" s="38" t="s">
        <v>52</v>
      </c>
      <c r="E127" s="37" t="s">
        <v>51</v>
      </c>
    </row>
    <row r="128" spans="1:16" ht="12.75">
      <c r="A128" s="25" t="s">
        <v>45</v>
      </c>
      <c s="29" t="s">
        <v>35</v>
      </c>
      <c s="29" t="s">
        <v>460</v>
      </c>
      <c s="25" t="s">
        <v>51</v>
      </c>
      <c s="30" t="s">
        <v>461</v>
      </c>
      <c s="31" t="s">
        <v>92</v>
      </c>
      <c s="32">
        <v>0.6</v>
      </c>
      <c s="33">
        <v>0</v>
      </c>
      <c s="33">
        <f>ROUND(ROUND(H128,2)*ROUND(G128,3),2)</f>
      </c>
      <c r="O128">
        <f>(I128*21)/100</f>
      </c>
      <c t="s">
        <v>23</v>
      </c>
    </row>
    <row r="129" spans="1:5" ht="12.75">
      <c r="A129" s="34" t="s">
        <v>50</v>
      </c>
      <c r="E129" s="35" t="s">
        <v>51</v>
      </c>
    </row>
    <row r="130" spans="1:5" ht="12.75">
      <c r="A130" s="38" t="s">
        <v>52</v>
      </c>
      <c r="E130" s="37" t="s">
        <v>51</v>
      </c>
    </row>
    <row r="131" spans="1:16" ht="25.5">
      <c r="A131" s="25" t="s">
        <v>45</v>
      </c>
      <c s="29" t="s">
        <v>37</v>
      </c>
      <c s="29" t="s">
        <v>460</v>
      </c>
      <c s="25" t="s">
        <v>29</v>
      </c>
      <c s="30" t="s">
        <v>462</v>
      </c>
      <c s="31" t="s">
        <v>400</v>
      </c>
      <c s="32">
        <v>1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51</v>
      </c>
    </row>
    <row r="133" spans="1:5" ht="12.75">
      <c r="A133" s="38" t="s">
        <v>52</v>
      </c>
      <c r="E133" s="37" t="s">
        <v>51</v>
      </c>
    </row>
    <row r="134" spans="1:16" ht="25.5">
      <c r="A134" s="25" t="s">
        <v>45</v>
      </c>
      <c s="29" t="s">
        <v>67</v>
      </c>
      <c s="29" t="s">
        <v>460</v>
      </c>
      <c s="25" t="s">
        <v>23</v>
      </c>
      <c s="30" t="s">
        <v>463</v>
      </c>
      <c s="31" t="s">
        <v>400</v>
      </c>
      <c s="32">
        <v>1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51</v>
      </c>
    </row>
    <row r="136" spans="1:5" ht="12.75">
      <c r="A136" s="38" t="s">
        <v>52</v>
      </c>
      <c r="E136" s="37" t="s">
        <v>51</v>
      </c>
    </row>
    <row r="137" spans="1:16" ht="12.75">
      <c r="A137" s="25" t="s">
        <v>45</v>
      </c>
      <c s="29" t="s">
        <v>71</v>
      </c>
      <c s="29" t="s">
        <v>460</v>
      </c>
      <c s="25" t="s">
        <v>22</v>
      </c>
      <c s="30" t="s">
        <v>464</v>
      </c>
      <c s="31" t="s">
        <v>400</v>
      </c>
      <c s="32">
        <v>2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51</v>
      </c>
    </row>
    <row r="139" spans="1:5" ht="12.75">
      <c r="A139" s="38" t="s">
        <v>52</v>
      </c>
      <c r="E139" s="37" t="s">
        <v>51</v>
      </c>
    </row>
    <row r="140" spans="1:16" ht="12.75">
      <c r="A140" s="25" t="s">
        <v>45</v>
      </c>
      <c s="29" t="s">
        <v>40</v>
      </c>
      <c s="29" t="s">
        <v>465</v>
      </c>
      <c s="25" t="s">
        <v>51</v>
      </c>
      <c s="30" t="s">
        <v>466</v>
      </c>
      <c s="31" t="s">
        <v>400</v>
      </c>
      <c s="32">
        <v>2</v>
      </c>
      <c s="33">
        <v>0</v>
      </c>
      <c s="33">
        <f>ROUND(ROUND(H140,2)*ROUND(G140,3),2)</f>
      </c>
      <c r="O140">
        <f>(I140*21)/100</f>
      </c>
      <c t="s">
        <v>23</v>
      </c>
    </row>
    <row r="141" spans="1:5" ht="12.75">
      <c r="A141" s="34" t="s">
        <v>50</v>
      </c>
      <c r="E141" s="35" t="s">
        <v>51</v>
      </c>
    </row>
    <row r="142" spans="1:5" ht="12.75">
      <c r="A142" s="38" t="s">
        <v>52</v>
      </c>
      <c r="E142" s="37" t="s">
        <v>51</v>
      </c>
    </row>
    <row r="143" spans="1:16" ht="12.75">
      <c r="A143" s="25" t="s">
        <v>45</v>
      </c>
      <c s="29" t="s">
        <v>42</v>
      </c>
      <c s="29" t="s">
        <v>467</v>
      </c>
      <c s="25" t="s">
        <v>51</v>
      </c>
      <c s="30" t="s">
        <v>468</v>
      </c>
      <c s="31" t="s">
        <v>400</v>
      </c>
      <c s="32">
        <v>2</v>
      </c>
      <c s="33">
        <v>0</v>
      </c>
      <c s="33">
        <f>ROUND(ROUND(H143,2)*ROUND(G143,3),2)</f>
      </c>
      <c r="O143">
        <f>(I143*21)/100</f>
      </c>
      <c t="s">
        <v>23</v>
      </c>
    </row>
    <row r="144" spans="1:5" ht="12.75">
      <c r="A144" s="34" t="s">
        <v>50</v>
      </c>
      <c r="E144" s="35" t="s">
        <v>51</v>
      </c>
    </row>
    <row r="145" spans="1:5" ht="12.75">
      <c r="A145" s="38" t="s">
        <v>52</v>
      </c>
      <c r="E145" s="37" t="s">
        <v>51</v>
      </c>
    </row>
    <row r="146" spans="1:16" ht="12.75">
      <c r="A146" s="25" t="s">
        <v>45</v>
      </c>
      <c s="29" t="s">
        <v>113</v>
      </c>
      <c s="29" t="s">
        <v>469</v>
      </c>
      <c s="25" t="s">
        <v>51</v>
      </c>
      <c s="30" t="s">
        <v>470</v>
      </c>
      <c s="31" t="s">
        <v>104</v>
      </c>
      <c s="32">
        <v>31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51</v>
      </c>
    </row>
    <row r="148" spans="1:5" ht="12.75">
      <c r="A148" s="38" t="s">
        <v>52</v>
      </c>
      <c r="E148" s="37" t="s">
        <v>51</v>
      </c>
    </row>
    <row r="149" spans="1:16" ht="12.75">
      <c r="A149" s="25" t="s">
        <v>45</v>
      </c>
      <c s="29" t="s">
        <v>117</v>
      </c>
      <c s="29" t="s">
        <v>471</v>
      </c>
      <c s="25" t="s">
        <v>51</v>
      </c>
      <c s="30" t="s">
        <v>472</v>
      </c>
      <c s="31" t="s">
        <v>92</v>
      </c>
      <c s="32">
        <v>1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.75">
      <c r="A150" s="34" t="s">
        <v>50</v>
      </c>
      <c r="E150" s="35" t="s">
        <v>51</v>
      </c>
    </row>
    <row r="151" spans="1:5" ht="12.75">
      <c r="A151" s="38" t="s">
        <v>52</v>
      </c>
      <c r="E151" s="37" t="s">
        <v>51</v>
      </c>
    </row>
    <row r="152" spans="1:16" ht="12.75">
      <c r="A152" s="25" t="s">
        <v>45</v>
      </c>
      <c s="29" t="s">
        <v>121</v>
      </c>
      <c s="29" t="s">
        <v>471</v>
      </c>
      <c s="25" t="s">
        <v>29</v>
      </c>
      <c s="30" t="s">
        <v>473</v>
      </c>
      <c s="31" t="s">
        <v>400</v>
      </c>
      <c s="32">
        <v>2</v>
      </c>
      <c s="33">
        <v>0</v>
      </c>
      <c s="33">
        <f>ROUND(ROUND(H152,2)*ROUND(G152,3),2)</f>
      </c>
      <c r="O152">
        <f>(I152*21)/100</f>
      </c>
      <c t="s">
        <v>23</v>
      </c>
    </row>
    <row r="153" spans="1:5" ht="12.75">
      <c r="A153" s="34" t="s">
        <v>50</v>
      </c>
      <c r="E153" s="35" t="s">
        <v>51</v>
      </c>
    </row>
    <row r="154" spans="1:5" ht="12.75">
      <c r="A154" s="38" t="s">
        <v>52</v>
      </c>
      <c r="E154" s="37" t="s">
        <v>51</v>
      </c>
    </row>
    <row r="155" spans="1:16" ht="12.75">
      <c r="A155" s="25" t="s">
        <v>45</v>
      </c>
      <c s="29" t="s">
        <v>126</v>
      </c>
      <c s="29" t="s">
        <v>471</v>
      </c>
      <c s="25" t="s">
        <v>23</v>
      </c>
      <c s="30" t="s">
        <v>474</v>
      </c>
      <c s="31" t="s">
        <v>400</v>
      </c>
      <c s="32">
        <v>3.1</v>
      </c>
      <c s="33">
        <v>0</v>
      </c>
      <c s="33">
        <f>ROUND(ROUND(H155,2)*ROUND(G155,3),2)</f>
      </c>
      <c r="O155">
        <f>(I155*21)/100</f>
      </c>
      <c t="s">
        <v>23</v>
      </c>
    </row>
    <row r="156" spans="1:5" ht="12.75">
      <c r="A156" s="34" t="s">
        <v>50</v>
      </c>
      <c r="E156" s="35" t="s">
        <v>51</v>
      </c>
    </row>
    <row r="157" spans="1:5" ht="12.75">
      <c r="A157" s="38" t="s">
        <v>52</v>
      </c>
      <c r="E157" s="37" t="s">
        <v>51</v>
      </c>
    </row>
    <row r="158" spans="1:16" ht="12.75">
      <c r="A158" s="25" t="s">
        <v>45</v>
      </c>
      <c s="29" t="s">
        <v>130</v>
      </c>
      <c s="29" t="s">
        <v>471</v>
      </c>
      <c s="25" t="s">
        <v>22</v>
      </c>
      <c s="30" t="s">
        <v>475</v>
      </c>
      <c s="31" t="s">
        <v>400</v>
      </c>
      <c s="32">
        <v>2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51</v>
      </c>
    </row>
    <row r="160" spans="1:5" ht="12.75">
      <c r="A160" s="38" t="s">
        <v>52</v>
      </c>
      <c r="E160" s="37" t="s">
        <v>51</v>
      </c>
    </row>
    <row r="161" spans="1:16" ht="12.75">
      <c r="A161" s="25" t="s">
        <v>45</v>
      </c>
      <c s="29" t="s">
        <v>135</v>
      </c>
      <c s="29" t="s">
        <v>64</v>
      </c>
      <c s="25" t="s">
        <v>51</v>
      </c>
      <c s="30" t="s">
        <v>476</v>
      </c>
      <c s="31" t="s">
        <v>104</v>
      </c>
      <c s="32">
        <v>35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12.75">
      <c r="A162" s="34" t="s">
        <v>50</v>
      </c>
      <c r="E162" s="35" t="s">
        <v>51</v>
      </c>
    </row>
    <row r="163" spans="1:5" ht="12.75">
      <c r="A163" s="38" t="s">
        <v>52</v>
      </c>
      <c r="E163" s="37" t="s">
        <v>51</v>
      </c>
    </row>
    <row r="164" spans="1:16" ht="12.75">
      <c r="A164" s="25" t="s">
        <v>45</v>
      </c>
      <c s="29" t="s">
        <v>139</v>
      </c>
      <c s="29" t="s">
        <v>64</v>
      </c>
      <c s="25" t="s">
        <v>29</v>
      </c>
      <c s="30" t="s">
        <v>477</v>
      </c>
      <c s="31" t="s">
        <v>104</v>
      </c>
      <c s="32">
        <v>7</v>
      </c>
      <c s="33">
        <v>0</v>
      </c>
      <c s="33">
        <f>ROUND(ROUND(H164,2)*ROUND(G164,3),2)</f>
      </c>
      <c r="O164">
        <f>(I164*21)/100</f>
      </c>
      <c t="s">
        <v>23</v>
      </c>
    </row>
    <row r="165" spans="1:5" ht="12.75">
      <c r="A165" s="34" t="s">
        <v>50</v>
      </c>
      <c r="E165" s="35" t="s">
        <v>51</v>
      </c>
    </row>
    <row r="166" spans="1:5" ht="12.75">
      <c r="A166" s="38" t="s">
        <v>52</v>
      </c>
      <c r="E166" s="37" t="s">
        <v>51</v>
      </c>
    </row>
    <row r="167" spans="1:16" ht="12.75">
      <c r="A167" s="25" t="s">
        <v>45</v>
      </c>
      <c s="29" t="s">
        <v>143</v>
      </c>
      <c s="29" t="s">
        <v>478</v>
      </c>
      <c s="25" t="s">
        <v>51</v>
      </c>
      <c s="30" t="s">
        <v>479</v>
      </c>
      <c s="31" t="s">
        <v>400</v>
      </c>
      <c s="32">
        <v>2</v>
      </c>
      <c s="33">
        <v>0</v>
      </c>
      <c s="33">
        <f>ROUND(ROUND(H167,2)*ROUND(G167,3),2)</f>
      </c>
      <c r="O167">
        <f>(I167*21)/100</f>
      </c>
      <c t="s">
        <v>23</v>
      </c>
    </row>
    <row r="168" spans="1:5" ht="12.75">
      <c r="A168" s="34" t="s">
        <v>50</v>
      </c>
      <c r="E168" s="35" t="s">
        <v>51</v>
      </c>
    </row>
    <row r="169" spans="1:5" ht="12.75">
      <c r="A169" s="38" t="s">
        <v>52</v>
      </c>
      <c r="E169" s="37" t="s">
        <v>51</v>
      </c>
    </row>
    <row r="170" spans="1:16" ht="12.75">
      <c r="A170" s="25" t="s">
        <v>45</v>
      </c>
      <c s="29" t="s">
        <v>145</v>
      </c>
      <c s="29" t="s">
        <v>480</v>
      </c>
      <c s="25" t="s">
        <v>51</v>
      </c>
      <c s="30" t="s">
        <v>481</v>
      </c>
      <c s="31" t="s">
        <v>400</v>
      </c>
      <c s="32">
        <v>2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51</v>
      </c>
    </row>
    <row r="172" spans="1:5" ht="12.75">
      <c r="A172" s="38" t="s">
        <v>52</v>
      </c>
      <c r="E172" s="37" t="s">
        <v>51</v>
      </c>
    </row>
    <row r="173" spans="1:16" ht="12.75">
      <c r="A173" s="25" t="s">
        <v>45</v>
      </c>
      <c s="29" t="s">
        <v>149</v>
      </c>
      <c s="29" t="s">
        <v>482</v>
      </c>
      <c s="25" t="s">
        <v>51</v>
      </c>
      <c s="30" t="s">
        <v>483</v>
      </c>
      <c s="31" t="s">
        <v>104</v>
      </c>
      <c s="32">
        <v>2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50</v>
      </c>
      <c r="E174" s="35" t="s">
        <v>51</v>
      </c>
    </row>
    <row r="175" spans="1:5" ht="12.75">
      <c r="A175" s="38" t="s">
        <v>52</v>
      </c>
      <c r="E175" s="37" t="s">
        <v>51</v>
      </c>
    </row>
    <row r="176" spans="1:16" ht="12.75">
      <c r="A176" s="25" t="s">
        <v>45</v>
      </c>
      <c s="29" t="s">
        <v>153</v>
      </c>
      <c s="29" t="s">
        <v>484</v>
      </c>
      <c s="25" t="s">
        <v>51</v>
      </c>
      <c s="30" t="s">
        <v>485</v>
      </c>
      <c s="31" t="s">
        <v>104</v>
      </c>
      <c s="32">
        <v>14</v>
      </c>
      <c s="33">
        <v>0</v>
      </c>
      <c s="33">
        <f>ROUND(ROUND(H176,2)*ROUND(G176,3),2)</f>
      </c>
      <c r="O176">
        <f>(I176*21)/100</f>
      </c>
      <c t="s">
        <v>23</v>
      </c>
    </row>
    <row r="177" spans="1:5" ht="12.75">
      <c r="A177" s="34" t="s">
        <v>50</v>
      </c>
      <c r="E177" s="35" t="s">
        <v>51</v>
      </c>
    </row>
    <row r="178" spans="1:5" ht="12.75">
      <c r="A178" s="36" t="s">
        <v>52</v>
      </c>
      <c r="E178" s="37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